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bkova.EG\Desktop\Офис\Госзаказчики\Мониторинг\2017\Форма мониторинга_2017\"/>
    </mc:Choice>
  </mc:AlternateContent>
  <bookViews>
    <workbookView xWindow="0" yWindow="0" windowWidth="28800" windowHeight="11835"/>
  </bookViews>
  <sheets>
    <sheet name="Мониторинг" sheetId="1" r:id="rId1"/>
    <sheet name="Подписанты" sheetId="2" state="veryHidden" r:id="rId2"/>
    <sheet name="Лист1" sheetId="3" r:id="rId3"/>
  </sheets>
  <definedNames>
    <definedName name="_xlnm.Print_Area" localSheetId="0">Мониторинг!$A$1:$P$66</definedName>
  </definedNames>
  <calcPr calcId="152511"/>
</workbook>
</file>

<file path=xl/calcChain.xml><?xml version="1.0" encoding="utf-8"?>
<calcChain xmlns="http://schemas.openxmlformats.org/spreadsheetml/2006/main">
  <c r="D10" i="1" l="1"/>
  <c r="H10" i="1"/>
  <c r="I10" i="1"/>
  <c r="J10" i="1"/>
  <c r="K10" i="1"/>
  <c r="L10" i="1"/>
  <c r="M10" i="1"/>
  <c r="O10" i="1"/>
  <c r="C10" i="1"/>
  <c r="M55" i="1" l="1"/>
  <c r="I54" i="1"/>
  <c r="J54" i="1"/>
  <c r="K54" i="1"/>
  <c r="L54" i="1"/>
  <c r="H54" i="1"/>
  <c r="D54" i="1"/>
  <c r="O55" i="1"/>
  <c r="D41" i="1"/>
  <c r="I47" i="1"/>
  <c r="J47" i="1"/>
  <c r="K47" i="1"/>
  <c r="L47" i="1"/>
  <c r="H47" i="1"/>
  <c r="D47" i="1"/>
  <c r="M48" i="1"/>
  <c r="M49" i="1"/>
  <c r="M50" i="1"/>
  <c r="M51" i="1"/>
  <c r="M52" i="1"/>
  <c r="O52" i="1"/>
  <c r="O51" i="1"/>
  <c r="O50" i="1"/>
  <c r="O49" i="1"/>
  <c r="O48" i="1"/>
  <c r="I41" i="1"/>
  <c r="J41" i="1"/>
  <c r="K41" i="1"/>
  <c r="L41" i="1"/>
  <c r="H41" i="1"/>
  <c r="O42" i="1" l="1"/>
  <c r="O43" i="1"/>
  <c r="O44" i="1"/>
  <c r="O45" i="1"/>
  <c r="O46" i="1"/>
  <c r="M42" i="1"/>
  <c r="M43" i="1"/>
  <c r="M44" i="1"/>
  <c r="M45" i="1"/>
  <c r="M46" i="1"/>
  <c r="O38" i="1"/>
  <c r="M38" i="1"/>
  <c r="I39" i="1"/>
  <c r="I37" i="1" s="1"/>
  <c r="J39" i="1"/>
  <c r="K39" i="1"/>
  <c r="K37" i="1" s="1"/>
  <c r="L39" i="1"/>
  <c r="H39" i="1"/>
  <c r="H37" i="1" s="1"/>
  <c r="J37" i="1"/>
  <c r="L37" i="1"/>
  <c r="D37" i="1"/>
  <c r="D30" i="1" s="1"/>
  <c r="D39" i="1"/>
  <c r="O39" i="1" s="1"/>
  <c r="M36" i="1"/>
  <c r="I35" i="1"/>
  <c r="J35" i="1"/>
  <c r="K35" i="1"/>
  <c r="L35" i="1"/>
  <c r="H35" i="1"/>
  <c r="M34" i="1"/>
  <c r="I33" i="1"/>
  <c r="J33" i="1"/>
  <c r="K33" i="1"/>
  <c r="L33" i="1"/>
  <c r="H33" i="1"/>
  <c r="M29" i="1"/>
  <c r="I28" i="1"/>
  <c r="J28" i="1"/>
  <c r="K28" i="1"/>
  <c r="L28" i="1"/>
  <c r="H28" i="1"/>
  <c r="M27" i="1"/>
  <c r="I26" i="1"/>
  <c r="J26" i="1"/>
  <c r="K26" i="1"/>
  <c r="L26" i="1"/>
  <c r="H26" i="1"/>
  <c r="M21" i="1"/>
  <c r="I20" i="1"/>
  <c r="J20" i="1"/>
  <c r="K20" i="1"/>
  <c r="L20" i="1"/>
  <c r="H20" i="1"/>
  <c r="M39" i="1" l="1"/>
  <c r="C11" i="1"/>
  <c r="D22" i="1"/>
  <c r="O22" i="1" s="1"/>
  <c r="E22" i="1"/>
  <c r="F22" i="1"/>
  <c r="G22" i="1"/>
  <c r="H22" i="1"/>
  <c r="I22" i="1"/>
  <c r="M22" i="1" s="1"/>
  <c r="J22" i="1"/>
  <c r="K22" i="1"/>
  <c r="L22" i="1"/>
  <c r="N22" i="1"/>
  <c r="C22" i="1"/>
  <c r="O23" i="1"/>
  <c r="M23" i="1"/>
  <c r="L30" i="1"/>
  <c r="J30" i="1"/>
  <c r="O37" i="1"/>
  <c r="H30" i="1"/>
  <c r="I30" i="1"/>
  <c r="K30" i="1"/>
  <c r="N30" i="1"/>
  <c r="C30" i="1"/>
  <c r="O33" i="1"/>
  <c r="O35" i="1"/>
  <c r="O41" i="1"/>
  <c r="O47" i="1"/>
  <c r="O53" i="1"/>
  <c r="O54" i="1"/>
  <c r="M33" i="1"/>
  <c r="M35" i="1"/>
  <c r="M37" i="1"/>
  <c r="M41" i="1"/>
  <c r="M47" i="1"/>
  <c r="M53" i="1"/>
  <c r="M54" i="1"/>
  <c r="M32" i="1"/>
  <c r="I24" i="1"/>
  <c r="J24" i="1"/>
  <c r="K24" i="1"/>
  <c r="L24" i="1"/>
  <c r="H24" i="1"/>
  <c r="C24" i="1"/>
  <c r="D26" i="1"/>
  <c r="D28" i="1"/>
  <c r="I15" i="1"/>
  <c r="J15" i="1"/>
  <c r="J13" i="1" s="1"/>
  <c r="J11" i="1" s="1"/>
  <c r="K15" i="1"/>
  <c r="H15" i="1"/>
  <c r="H13" i="1" s="1"/>
  <c r="H11" i="1" s="1"/>
  <c r="I13" i="1"/>
  <c r="I11" i="1" s="1"/>
  <c r="K13" i="1"/>
  <c r="K11" i="1" s="1"/>
  <c r="L17" i="1"/>
  <c r="M17" i="1" s="1"/>
  <c r="L18" i="1"/>
  <c r="M18" i="1" s="1"/>
  <c r="L19" i="1"/>
  <c r="M19" i="1" s="1"/>
  <c r="D24" i="1" l="1"/>
  <c r="O30" i="1"/>
  <c r="M30" i="1"/>
  <c r="M40" i="1"/>
  <c r="L16" i="1" l="1"/>
  <c r="O14" i="1"/>
  <c r="O15" i="1"/>
  <c r="M14" i="1"/>
  <c r="D13" i="1"/>
  <c r="D11" i="1" s="1"/>
  <c r="O11" i="1" l="1"/>
  <c r="M16" i="1"/>
  <c r="L15" i="1"/>
  <c r="O13" i="1"/>
  <c r="L13" i="1" l="1"/>
  <c r="M15" i="1"/>
  <c r="M24" i="1"/>
  <c r="O26" i="1"/>
  <c r="M26" i="1"/>
  <c r="M28" i="1"/>
  <c r="O28" i="1"/>
  <c r="M13" i="1" l="1"/>
  <c r="L11" i="1"/>
  <c r="O24" i="1"/>
  <c r="O32" i="1"/>
  <c r="M11" i="1" l="1"/>
  <c r="O20" i="1"/>
  <c r="M20" i="1"/>
</calcChain>
</file>

<file path=xl/sharedStrings.xml><?xml version="1.0" encoding="utf-8"?>
<sst xmlns="http://schemas.openxmlformats.org/spreadsheetml/2006/main" count="131" uniqueCount="107">
  <si>
    <t>Показатели ежемесячного мониторинга за</t>
  </si>
  <si>
    <t>(нарастающим итогом с начала года)</t>
  </si>
  <si>
    <t>(государственный заказчик)</t>
  </si>
  <si>
    <t>Мероприятие</t>
  </si>
  <si>
    <t>Этап выполнения мероприятия</t>
  </si>
  <si>
    <t xml:space="preserve"> Информация о наличии технических заданий (есть/нет)</t>
  </si>
  <si>
    <t>Информация о размещении конкурсной документации (номер, дата)</t>
  </si>
  <si>
    <t xml:space="preserve">ВСЕГО (государственные капитальные вложения, НИОКР, прочие нужды) </t>
  </si>
  <si>
    <t>ГКВ, всего</t>
  </si>
  <si>
    <t>в том числе:</t>
  </si>
  <si>
    <t>НИОКР, всего</t>
  </si>
  <si>
    <t>Прочие нужды, всего</t>
  </si>
  <si>
    <t xml:space="preserve">Руководитель    </t>
  </si>
  <si>
    <t>(Должность)</t>
  </si>
  <si>
    <t>Подпись</t>
  </si>
  <si>
    <t>(Ф.И.О.)</t>
  </si>
  <si>
    <t xml:space="preserve">Исполнитель     </t>
  </si>
  <si>
    <t>(адрес электронной почты)</t>
  </si>
  <si>
    <t>(контактный телефон)</t>
  </si>
  <si>
    <t>Государственный заказчик:</t>
  </si>
  <si>
    <t xml:space="preserve">Министерство образования и науки Российской Федерации </t>
  </si>
  <si>
    <t>есть</t>
  </si>
  <si>
    <t>№ 
п/п</t>
  </si>
  <si>
    <t>Объем доведенных лимитов бюджетных обязательств по Феде-ральному закону от 19.12.2016 
№ 415-ФЗ</t>
  </si>
  <si>
    <t>№, дата государственного контракта, 
наименования организаций-исполнителей</t>
  </si>
  <si>
    <t>Всего</t>
  </si>
  <si>
    <t>в т.ч. предумотрено на 2017 год</t>
  </si>
  <si>
    <t>Оплаченный аванс</t>
  </si>
  <si>
    <t>Принято работ по актам выполненных работ</t>
  </si>
  <si>
    <t>Всего оплачено по контракту (кассовые расходы с начала года)</t>
  </si>
  <si>
    <t>Остаток средств, подлежащих перечислению  (столбец  9 - столбец 12)</t>
  </si>
  <si>
    <t>Срок исполнения, предусмотрен-ный контрактом</t>
  </si>
  <si>
    <t>2/6 «Создание 3 федеральных центров по подготовке и повышению квалификации специалистов, занимающихся обучением водителей транспортных средств, специалистов по приему квалификационных экзаменов на право управления транспортными средствами различных категорий и подкатегорий, водителей транспортных средств различных категорий, включая водителей транспортных средств из числа людей с ограниченными физическими возможностями, по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(до 30 тыс. кв. метров плоскостных сооружений (оборудованные площадки по обучению)»</t>
  </si>
  <si>
    <t>3/6 «Создание федеральных экспериментальных центров (полигонов) "Детский автогород" (не менее 3 центров с общей территорией до 4,5 тыс. кв. метров учебных помещений (зданий) и 60 тыс. кв. метров плоскостных сооружений (оборудование площадки автогородков)»</t>
  </si>
  <si>
    <t>3/7 «Строительство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организаций, организаций дополнительного образования детей и дошкольных образовательных организаций основ безопасного участия в дорожном движении (не менее 8 автогородков, не менее 4,2 тыс. кв. метров)»</t>
  </si>
  <si>
    <t>Федеральный центр по подготовке и повышению квалификации специалистов, занимающихся обучением водителей транспортных средств, специалистов по приему квалификационных экзаменов на право управления транспортными средствами различных категорий и подкатегорий, водителей транспортных средств различных категорий, включая водителей транспортных средств из числа людей с ограниченными физическими возможностями, по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федерального государственного бюджетного образовательного учреждения высшего профессионального образования «Сибирская государственная автомобильно-дорожная академия (СибАДИ)» , г. Омск</t>
  </si>
  <si>
    <t>1.1.</t>
  </si>
  <si>
    <t>Федеральный центр по подготовке и повышению квалификации специалистов, занимающихся обучением водителей транспортных средств, специалистов по приему квалификационных экзаменов на право управления транспортными средствами различных категорий и подкатегорий, водителей транспортных средств различных категорий, включая водителей транспортных средств из числа людей с ограниченными физическими возможностями, по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федерального государственного бюджетного образовательного учреждения высшего профессионального образования «Тихоокеанский государственный университет», г. Хабаровск</t>
  </si>
  <si>
    <t>1.2.</t>
  </si>
  <si>
    <t>№ 023-16-ЭА-С от 12.09.2016, ООО "КАПТОРСТРОЙ"</t>
  </si>
  <si>
    <t>№ 017-16-ЭА-С от 27.07.2016, ООО "СтройПодряд"</t>
  </si>
  <si>
    <t>№ 067-16-Е-С от 18.07.2016, ООО "Проектно-строительная компания "ТЕХНОГРАД"</t>
  </si>
  <si>
    <t>№0322100012816000021  от 05.08.2016</t>
  </si>
  <si>
    <t>декабрь 2017</t>
  </si>
  <si>
    <t>№ 992 от 24.06.2016, АО "Хабаровская горэлектросеть"</t>
  </si>
  <si>
    <t>1.2.1.</t>
  </si>
  <si>
    <t>1.2.2.</t>
  </si>
  <si>
    <t>1.2.3.</t>
  </si>
  <si>
    <t>1.2.4.</t>
  </si>
  <si>
    <t>№ 20-16-ГК от 2.11.2016, ООО "СТЕПСТРОЙ"</t>
  </si>
  <si>
    <t>№0352100016516000010 от 01.07.2016</t>
  </si>
  <si>
    <r>
      <rPr>
        <b/>
        <sz val="14"/>
        <rFont val="Times New Roman"/>
        <family val="1"/>
        <charset val="204"/>
      </rPr>
      <t>2/4</t>
    </r>
    <r>
      <rPr>
        <sz val="14"/>
        <rFont val="Times New Roman"/>
        <family val="1"/>
        <charset val="204"/>
      </rPr>
      <t xml:space="preserve"> «Разработка комплексного проекта совершенствования системы подготовки водителей транспортных средств различных категорий, включая водителей из числа лиц с ограниченными физическими возможностями, организационно-методических рекомендаций, программ, учебных и методических пособий, образовательных ресурсов (в том числе в электронном виде) по обучению вождению транспортных средств различных категорий»</t>
    </r>
  </si>
  <si>
    <r>
      <rPr>
        <b/>
        <sz val="14"/>
        <rFont val="Times New Roman"/>
        <family val="1"/>
        <charset val="204"/>
      </rPr>
      <t xml:space="preserve">3/5 </t>
    </r>
    <r>
      <rPr>
        <sz val="14"/>
        <rFont val="Times New Roman"/>
        <family val="1"/>
        <charset val="204"/>
      </rPr>
      <t xml:space="preserve"> «Проведение научных исследований, экспериментальных и (или) опытно-конструкторских работ в целях повышения эффективности профилактики детского дорожно-транспортного травматизма на период 2017 - 2020 годов с учетом комплексного подхода, в том числе направленных на совершенствование методологической, методической базы, создание программ, учебно-методических комплектов, интернет-ресурсов, а также материально-технического обеспечения субъектов, участвующих в процессе реализации мероприятий, направленных на обеспечение безопасного участия детей в дорожном движении»</t>
    </r>
  </si>
  <si>
    <r>
      <rPr>
        <b/>
        <sz val="14"/>
        <rFont val="Times New Roman"/>
        <family val="1"/>
        <charset val="204"/>
      </rPr>
      <t>2/16</t>
    </r>
    <r>
      <rPr>
        <sz val="14"/>
        <rFont val="Times New Roman"/>
        <family val="1"/>
        <charset val="204"/>
      </rPr>
      <t xml:space="preserve"> «Учебно-методическое обеспечение техническими средствами обучения, наглядными, учебными и методическими пособиями, электронными образовательными ресурсами федеральных центров по подготовке и повышению квалификации специалистов, занимающихся обучением водителей транспортных средств, специалистов по приему квалификационных экзаменов на право управления транспортными средствами различных категорий и подкатегорий, водителей транспортных средств различных категорий, включая водителей транспортных средств из числа людей с ограниченными физическими возможностями»</t>
    </r>
  </si>
  <si>
    <r>
      <rPr>
        <b/>
        <sz val="14"/>
        <rFont val="Times New Roman"/>
        <family val="1"/>
        <charset val="204"/>
      </rPr>
      <t>2/17</t>
    </r>
    <r>
      <rPr>
        <sz val="14"/>
        <rFont val="Times New Roman"/>
        <family val="1"/>
        <charset val="204"/>
      </rPr>
      <t xml:space="preserve"> «Разработка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подкатегорий, мониторинг их применения, в том числе водителей из числа лиц с ограниченными физическими возможностями, специальных методических рекомендаций для создания федеральных центров по подготовке и повышению квалификации специалистов, занимающихся обучением водителей транспортных средств, а также специалистов по приему квалификационных экзаменов на право управления транспортными средствами различных категорий и подкатегорий, по подготовке и переподготовке водителей различных категорий, водителей из числа лиц с ограниченными физическими возможностями»</t>
    </r>
  </si>
  <si>
    <r>
      <rPr>
        <b/>
        <sz val="14"/>
        <rFont val="Times New Roman"/>
        <family val="1"/>
        <charset val="204"/>
      </rPr>
      <t>2/18</t>
    </r>
    <r>
      <rPr>
        <sz val="14"/>
        <rFont val="Times New Roman"/>
        <family val="1"/>
        <charset val="204"/>
      </rPr>
      <t xml:space="preserve"> «Издание и рассылка научно-методических материалов, образовательных ресурсов (в том числе в электронном виде) для совершенствования подготовки водителей из числа лиц с ограниченными физическими возможностями»</t>
    </r>
  </si>
  <si>
    <r>
      <rPr>
        <b/>
        <sz val="14"/>
        <rFont val="Times New Roman"/>
        <family val="1"/>
        <charset val="204"/>
      </rPr>
      <t>3/18</t>
    </r>
    <r>
      <rPr>
        <sz val="14"/>
        <rFont val="Times New Roman"/>
        <family val="1"/>
        <charset val="204"/>
      </rPr>
      <t xml:space="preserve"> «Повышение квалификации (в том числе по модульным курсам) преподавательского состава общеобразовательных организаций,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движении»</t>
    </r>
  </si>
  <si>
    <r>
      <rPr>
        <b/>
        <sz val="14"/>
        <rFont val="Times New Roman"/>
        <family val="1"/>
        <charset val="204"/>
      </rPr>
      <t>3/20</t>
    </r>
    <r>
      <rPr>
        <sz val="14"/>
        <rFont val="Times New Roman"/>
        <family val="1"/>
        <charset val="204"/>
      </rPr>
      <t xml:space="preserve"> «Внедрение и/или тиражирование результатов, научно-исследовательских, опытно-конструкторских и технологических работ, создание передовых методик, технологий, прочего инструментария,  направленных на совершенствование методологической базы, методической базы, а также материально-технического обеспечения субъектов, участвующих в процессе реализации мероприятий, направленных на обеспечение безопасного участия детей в дорожном движении»</t>
    </r>
  </si>
  <si>
    <r>
      <rPr>
        <b/>
        <sz val="14"/>
        <rFont val="Times New Roman"/>
        <family val="1"/>
        <charset val="204"/>
      </rPr>
      <t>3/21</t>
    </r>
    <r>
      <rPr>
        <sz val="14"/>
        <rFont val="Times New Roman"/>
        <family val="1"/>
        <charset val="204"/>
      </rPr>
      <t xml:space="preserve"> «Проведение массовых мероприятий по профилактике детского дорожно-транспортного травматизма и обучению безопасному участию в дорожном движении»</t>
    </r>
  </si>
  <si>
    <r>
      <rPr>
        <b/>
        <sz val="14"/>
        <rFont val="Times New Roman"/>
        <family val="1"/>
        <charset val="204"/>
      </rPr>
      <t>3/22</t>
    </r>
    <r>
      <rPr>
        <sz val="14"/>
        <rFont val="Times New Roman"/>
        <family val="1"/>
        <charset val="204"/>
      </rPr>
      <t xml:space="preserve"> «Экспертно – методическое сопровождение и мониторинг научно-методической, материально  -  технической базы образовательных организаций в части профилактики детского дорожно-транспортного травматизма и обучения безопасному участию в дорожном движении»</t>
    </r>
  </si>
  <si>
    <r>
      <rPr>
        <b/>
        <sz val="14"/>
        <rFont val="Times New Roman"/>
        <family val="1"/>
        <charset val="204"/>
      </rPr>
      <t>3/23</t>
    </r>
    <r>
      <rPr>
        <sz val="14"/>
        <rFont val="Times New Roman"/>
        <family val="1"/>
        <charset val="204"/>
      </rPr>
      <t xml:space="preserve"> «Обеспечение техническими средствами обучения, оборудованием, наглядными, учебными и методическими материалами образовательных организаций федерального подчинения, обеспечивающих профилактику детского дорожно-транспортного травматизма и обучение безопасному участию детей в дорожном движении»</t>
    </r>
  </si>
  <si>
    <t>№0173100003716000500 от 13.09.2016</t>
  </si>
  <si>
    <t>№ 07.P61.11.0055 от 10.10.2016, № 1 от 24.10.2016, ФГБОУ ВО "Московский государственный университет технологий и управления имени К.Г. Разумовского"</t>
  </si>
  <si>
    <t>июль 2017</t>
  </si>
  <si>
    <t>Субсидии на софинансирование капитальных вложений</t>
  </si>
  <si>
    <t>тыс. рублей</t>
  </si>
  <si>
    <t>4.1.</t>
  </si>
  <si>
    <t>январь 2017 года</t>
  </si>
  <si>
    <t>(период с начала года, например, январь-апрель 2017 года)</t>
  </si>
  <si>
    <t>о  реализации мероприятий  федеральной целевой программы "Повышение безопасности дорожного движения в 2013-2020 годах", финансируемых за счет средств федерального бюджета в 2017 году</t>
  </si>
  <si>
    <t>Создание федерального экспериментального центра "Детский автогород" федерального государственного бюджетного образовательного учреждения высшего  образования «Московский политехнический университет», 
г. Москва</t>
  </si>
  <si>
    <t>2.1.</t>
  </si>
  <si>
    <t>Совершенствование системы подготовки водителей транспортных средств различных категорий и подкатегорий из числа лиц с ограниченными физическими возможностями</t>
  </si>
  <si>
    <t>Проведение научных исследований по направлениям деятельности в части формирования у детей компетенций безопасного участника дорожного движения</t>
  </si>
  <si>
    <t>Разработка организационно-методических рекомендаций, обеспечивающих внедрение программ профессионального обучения водителей транспортных средств различных категорий и подкатегорий, в том числе водителей транспортных средств, оборудованных устройствами для подачи специальных световых и звуковых сигналов, соответствующих категорий и подкатегорий</t>
  </si>
  <si>
    <t>Актуализация научно-методических материалов, образовательных ресурсов для совершенствования подготовки водителей различных категорий и подкатегорий из числа лиц с ограниченными физическими возможностями</t>
  </si>
  <si>
    <t>3.1.</t>
  </si>
  <si>
    <t>Повышение квалификации (в том числе по модульным курсам) преподавательского состава общеобразовательных организаций,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</t>
  </si>
  <si>
    <t>Проведение курсов повышения квалификации для педагогических работников  - руководителей отрядов юных инспекторов движения по подготовке команд к муниципальному, региональному и федеральному этапам Всероссийского конкурса «Безопасное колесо»</t>
  </si>
  <si>
    <t>4.1.1.</t>
  </si>
  <si>
    <t>Разработка интегрированного методического пособия по тематике безопасности дорожного движения</t>
  </si>
  <si>
    <t>Подготовка серии обучающих роликов по подготовке к Всероссийскому конкурсу юных инспекторов движения «Безопасное колесо»</t>
  </si>
  <si>
    <t>Внедрение и сопровождение программно-информационных ресурсов Минобрнауки России по профилактике детского дорожно-транспортного травматизма</t>
  </si>
  <si>
    <t>Разработка пакета методических документов, регламентирующих деятельность детских объединений (ЮИД, ЮАШ, прочие) с целью профилактики детского дорожно-транспортного травматизма и профильных смен безопасному участию в дорожном движении</t>
  </si>
  <si>
    <t>Организация кластера безопасности дорожного движения на Московском Международном Салоне Образования-2017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</si>
  <si>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</si>
  <si>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</si>
  <si>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</si>
  <si>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</si>
  <si>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</si>
  <si>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</si>
  <si>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</si>
  <si>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</si>
  <si>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</si>
  <si>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</si>
  <si>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Организация и проведение финала Всероссийского конкурса отрядов юных инспекторов движения «Безопасное колесо»</t>
  </si>
  <si>
    <t>Проведение всероссийского чемпионата по автомногоборью</t>
  </si>
  <si>
    <t>Организация и проведение всероссийской интернет-олимпиады для школьников на знание правил дорожного движения</t>
  </si>
  <si>
    <t xml:space="preserve">Проведение Всероссийского конкурса
«Безопасная дорога детям»
</t>
  </si>
  <si>
    <t>Формирование призового фонда для проведения массовых мероприятий по профилактике детского дорожно-транспортного травматизма и обучению безопасному участию в дорожном движении</t>
  </si>
  <si>
    <t>8.1.</t>
  </si>
  <si>
    <t>Поставка симулируюших автотренажёров для обучения вождению на двухколёсном и легковом транспортных средствах в подведомственные Минобрнауки России образовательные организации</t>
  </si>
  <si>
    <t>Процедура заключения государственного контракта</t>
  </si>
  <si>
    <t>Стоимость работ  действующего государственного контракта</t>
  </si>
  <si>
    <t>Остаток лимитов бюджетных обязательств (столбец 4 - столбец 9)</t>
  </si>
  <si>
    <t>Ход исполнения обязательств по государственному контракту с начала года</t>
  </si>
  <si>
    <t>Объем средств федерального бюджета по постановле-нию Прави-тельства РФ 
от 03.10.2013 
№ 864 
(в ред. от 11.10.2016 
№ 1031)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</si>
</sst>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4"/>
      <name val="Arial Narrow"/>
      <family val="2"/>
      <charset val="204"/>
    </font>
    <font>
      <sz val="9"/>
      <color indexed="8"/>
      <name val="Calibri"/>
      <family val="2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6.05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18181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6"/>
      <color theme="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3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7" fillId="4" borderId="0" applyNumberFormat="0" applyBorder="0" applyAlignment="0" applyProtection="0"/>
  </cellStyleXfs>
  <cellXfs count="149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Fill="1"/>
    <xf numFmtId="0" fontId="3" fillId="0" borderId="0" xfId="0" applyFont="1" applyBorder="1" applyAlignment="1">
      <alignment vertical="top"/>
    </xf>
    <xf numFmtId="0" fontId="6" fillId="0" borderId="0" xfId="0" applyFont="1" applyBorder="1" applyAlignment="1"/>
    <xf numFmtId="0" fontId="7" fillId="0" borderId="0" xfId="0" applyFont="1" applyFill="1" applyBorder="1" applyAlignment="1">
      <alignment vertical="top"/>
    </xf>
    <xf numFmtId="0" fontId="6" fillId="0" borderId="0" xfId="0" applyFont="1" applyFill="1"/>
    <xf numFmtId="0" fontId="8" fillId="0" borderId="0" xfId="0" applyFont="1" applyFill="1"/>
    <xf numFmtId="49" fontId="9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65" fontId="8" fillId="0" borderId="2" xfId="0" applyNumberFormat="1" applyFont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13" fillId="0" borderId="0" xfId="2" applyFont="1" applyBorder="1" applyAlignment="1" applyProtection="1">
      <alignment horizontal="center" vertical="top"/>
      <protection locked="0"/>
    </xf>
    <xf numFmtId="0" fontId="19" fillId="0" borderId="0" xfId="3" applyFont="1" applyAlignment="1">
      <alignment horizontal="right"/>
    </xf>
    <xf numFmtId="0" fontId="14" fillId="0" borderId="0" xfId="2" applyFont="1" applyBorder="1" applyAlignment="1" applyProtection="1">
      <alignment horizontal="left" wrapText="1"/>
      <protection locked="0"/>
    </xf>
    <xf numFmtId="0" fontId="14" fillId="0" borderId="0" xfId="2" applyFont="1" applyAlignment="1" applyProtection="1">
      <alignment horizontal="left" vertical="center" wrapText="1"/>
      <protection locked="0"/>
    </xf>
    <xf numFmtId="0" fontId="14" fillId="0" borderId="0" xfId="2" applyFont="1" applyBorder="1" applyProtection="1">
      <protection locked="0"/>
    </xf>
    <xf numFmtId="0" fontId="19" fillId="0" borderId="0" xfId="3" applyFont="1"/>
    <xf numFmtId="0" fontId="13" fillId="0" borderId="0" xfId="2" applyFont="1" applyBorder="1" applyAlignment="1" applyProtection="1">
      <alignment horizontal="center" vertical="center" wrapText="1"/>
      <protection locked="0"/>
    </xf>
    <xf numFmtId="0" fontId="14" fillId="0" borderId="0" xfId="2" applyFont="1" applyBorder="1" applyAlignment="1" applyProtection="1">
      <alignment horizontal="left"/>
      <protection locked="0"/>
    </xf>
    <xf numFmtId="0" fontId="13" fillId="0" borderId="0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  <xf numFmtId="0" fontId="14" fillId="0" borderId="1" xfId="2" applyFont="1" applyBorder="1" applyProtection="1">
      <protection locked="0"/>
    </xf>
    <xf numFmtId="0" fontId="17" fillId="0" borderId="0" xfId="3"/>
    <xf numFmtId="49" fontId="16" fillId="0" borderId="0" xfId="2" applyNumberFormat="1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vertical="center" wrapText="1"/>
      <protection locked="0"/>
    </xf>
    <xf numFmtId="0" fontId="16" fillId="0" borderId="0" xfId="2" applyFont="1" applyProtection="1">
      <protection locked="0"/>
    </xf>
    <xf numFmtId="0" fontId="16" fillId="0" borderId="0" xfId="2" applyFont="1" applyBorder="1" applyProtection="1">
      <protection locked="0"/>
    </xf>
    <xf numFmtId="0" fontId="16" fillId="0" borderId="0" xfId="2" applyFont="1" applyBorder="1" applyAlignment="1" applyProtection="1">
      <protection locked="0"/>
    </xf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8" fillId="3" borderId="2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/>
    <xf numFmtId="165" fontId="8" fillId="0" borderId="2" xfId="0" applyNumberFormat="1" applyFont="1" applyFill="1" applyBorder="1" applyAlignment="1">
      <alignment horizontal="left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165" fontId="8" fillId="0" borderId="0" xfId="0" applyNumberFormat="1" applyFont="1" applyFill="1" applyBorder="1"/>
    <xf numFmtId="0" fontId="6" fillId="3" borderId="2" xfId="0" applyFont="1" applyFill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49" fontId="9" fillId="5" borderId="2" xfId="0" applyNumberFormat="1" applyFont="1" applyFill="1" applyBorder="1" applyAlignment="1">
      <alignment horizontal="right" vertical="center" wrapText="1"/>
    </xf>
    <xf numFmtId="164" fontId="10" fillId="5" borderId="2" xfId="0" applyNumberFormat="1" applyFont="1" applyFill="1" applyBorder="1" applyAlignment="1">
      <alignment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21" fillId="6" borderId="2" xfId="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right" vertical="center" wrapText="1"/>
    </xf>
    <xf numFmtId="164" fontId="10" fillId="5" borderId="2" xfId="0" applyNumberFormat="1" applyFont="1" applyFill="1" applyBorder="1" applyAlignment="1">
      <alignment horizontal="right"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165" fontId="8" fillId="5" borderId="2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right" vertical="center" wrapText="1"/>
    </xf>
    <xf numFmtId="164" fontId="25" fillId="3" borderId="2" xfId="0" applyNumberFormat="1" applyFont="1" applyFill="1" applyBorder="1" applyAlignment="1">
      <alignment horizontal="right" vertical="center" wrapText="1"/>
    </xf>
    <xf numFmtId="0" fontId="26" fillId="0" borderId="0" xfId="3" applyFont="1" applyFill="1" applyAlignment="1">
      <alignment horizontal="right" vertical="top" wrapText="1"/>
    </xf>
    <xf numFmtId="0" fontId="6" fillId="0" borderId="0" xfId="3" applyFont="1" applyFill="1" applyAlignment="1">
      <alignment horizontal="right" vertical="top" wrapText="1"/>
    </xf>
    <xf numFmtId="0" fontId="6" fillId="0" borderId="0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/>
    <xf numFmtId="0" fontId="26" fillId="0" borderId="0" xfId="3" applyFont="1" applyFill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center" vertical="top" wrapText="1"/>
    </xf>
    <xf numFmtId="0" fontId="26" fillId="0" borderId="0" xfId="3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left" wrapText="1"/>
      <protection locked="0"/>
    </xf>
    <xf numFmtId="49" fontId="6" fillId="0" borderId="0" xfId="2" applyNumberFormat="1" applyFont="1" applyFill="1" applyAlignment="1" applyProtection="1">
      <alignment horizontal="center" vertical="center" wrapText="1"/>
      <protection locked="0"/>
    </xf>
    <xf numFmtId="0" fontId="6" fillId="0" borderId="0" xfId="2" applyFont="1" applyFill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wrapText="1"/>
      <protection locked="0"/>
    </xf>
    <xf numFmtId="0" fontId="6" fillId="0" borderId="0" xfId="3" applyFont="1" applyFill="1" applyAlignment="1">
      <alignment wrapText="1"/>
    </xf>
    <xf numFmtId="0" fontId="6" fillId="0" borderId="0" xfId="2" applyFont="1" applyFill="1" applyBorder="1" applyAlignment="1" applyProtection="1">
      <alignment horizontal="center" wrapText="1"/>
      <protection locked="0"/>
    </xf>
    <xf numFmtId="0" fontId="6" fillId="0" borderId="0" xfId="2" applyFont="1" applyFill="1" applyBorder="1" applyAlignment="1" applyProtection="1">
      <alignment wrapText="1"/>
      <protection locked="0"/>
    </xf>
    <xf numFmtId="0" fontId="6" fillId="6" borderId="2" xfId="0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Alignment="1"/>
    <xf numFmtId="0" fontId="3" fillId="0" borderId="3" xfId="0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6" fillId="0" borderId="1" xfId="2" applyFont="1" applyFill="1" applyBorder="1" applyAlignment="1" applyProtection="1">
      <alignment horizontal="center" vertical="top" wrapText="1"/>
      <protection locked="0"/>
    </xf>
    <xf numFmtId="0" fontId="6" fillId="0" borderId="1" xfId="2" applyFont="1" applyFill="1" applyBorder="1" applyAlignment="1" applyProtection="1">
      <alignment horizontal="center" wrapText="1"/>
      <protection locked="0"/>
    </xf>
    <xf numFmtId="0" fontId="6" fillId="0" borderId="3" xfId="2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3" applyFont="1" applyFill="1" applyBorder="1" applyAlignment="1">
      <alignment horizontal="center" wrapText="1"/>
    </xf>
    <xf numFmtId="0" fontId="6" fillId="0" borderId="3" xfId="3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2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13" fillId="0" borderId="3" xfId="3" applyFont="1" applyBorder="1" applyAlignment="1">
      <alignment horizontal="center"/>
    </xf>
    <xf numFmtId="0" fontId="14" fillId="0" borderId="0" xfId="2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3" fillId="0" borderId="3" xfId="2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5" fillId="0" borderId="3" xfId="3" applyFont="1" applyBorder="1" applyAlignment="1">
      <alignment horizontal="center"/>
    </xf>
  </cellXfs>
  <cellStyles count="5">
    <cellStyle name="20% — акцент5" xfId="4" builtinId="46"/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36</xdr:row>
      <xdr:rowOff>0</xdr:rowOff>
    </xdr:from>
    <xdr:ext cx="38164" cy="223358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33450" y="62998350"/>
          <a:ext cx="47705" cy="19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howOutlineSymbols="0"/>
  </sheetPr>
  <dimension ref="A1:T65"/>
  <sheetViews>
    <sheetView tabSelected="1" showOutlineSymbols="0" view="pageBreakPreview" topLeftCell="A5" zoomScale="60" zoomScaleNormal="60" workbookViewId="0">
      <selection activeCell="N10" sqref="N10"/>
    </sheetView>
  </sheetViews>
  <sheetFormatPr defaultRowHeight="15.75" x14ac:dyDescent="0.25"/>
  <cols>
    <col min="1" max="1" width="7.28515625" style="12" customWidth="1"/>
    <col min="2" max="2" width="68.5703125" style="12" customWidth="1"/>
    <col min="3" max="4" width="18.7109375" style="12" customWidth="1"/>
    <col min="5" max="5" width="19.28515625" style="12" customWidth="1"/>
    <col min="6" max="6" width="21.42578125" style="12" customWidth="1"/>
    <col min="7" max="7" width="23" style="12" customWidth="1"/>
    <col min="8" max="13" width="18.7109375" style="12" customWidth="1"/>
    <col min="14" max="14" width="20.7109375" style="12" customWidth="1"/>
    <col min="15" max="15" width="18.7109375" style="12" customWidth="1"/>
    <col min="16" max="16" width="51.85546875" style="14" customWidth="1"/>
    <col min="17" max="18" width="9.140625" style="14"/>
    <col min="19" max="19" width="9.28515625" style="14" bestFit="1" customWidth="1"/>
    <col min="20" max="16384" width="9.140625" style="14"/>
  </cols>
  <sheetData>
    <row r="1" spans="1:16" s="3" customFormat="1" ht="28.5" customHeight="1" x14ac:dyDescent="0.35">
      <c r="A1" s="121" t="s">
        <v>0</v>
      </c>
      <c r="B1" s="121"/>
      <c r="C1" s="121"/>
      <c r="D1" s="121"/>
      <c r="E1" s="122"/>
      <c r="F1" s="127" t="s">
        <v>67</v>
      </c>
      <c r="G1" s="127"/>
      <c r="H1" s="127"/>
      <c r="I1" s="127"/>
      <c r="J1" s="1" t="s">
        <v>1</v>
      </c>
      <c r="K1" s="2"/>
      <c r="L1" s="2"/>
      <c r="M1" s="2"/>
      <c r="N1" s="2"/>
      <c r="O1" s="2"/>
    </row>
    <row r="2" spans="1:16" s="6" customFormat="1" ht="15.75" customHeight="1" x14ac:dyDescent="0.25">
      <c r="A2" s="4"/>
      <c r="B2" s="5"/>
      <c r="C2" s="5"/>
      <c r="D2" s="5"/>
      <c r="F2" s="123" t="s">
        <v>68</v>
      </c>
      <c r="G2" s="124"/>
      <c r="H2" s="124"/>
      <c r="I2" s="124"/>
      <c r="J2" s="5"/>
      <c r="K2" s="5"/>
      <c r="L2" s="5"/>
      <c r="M2" s="5"/>
      <c r="N2" s="5"/>
      <c r="O2" s="5"/>
    </row>
    <row r="3" spans="1:16" s="7" customFormat="1" ht="20.25" customHeight="1" x14ac:dyDescent="0.3">
      <c r="A3" s="125" t="s">
        <v>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</row>
    <row r="4" spans="1:16" s="10" customFormat="1" ht="25.5" customHeight="1" x14ac:dyDescent="0.35">
      <c r="A4" s="8"/>
      <c r="B4" s="8"/>
      <c r="C4" s="9" t="s">
        <v>19</v>
      </c>
      <c r="D4" s="8"/>
      <c r="E4" s="128" t="s">
        <v>20</v>
      </c>
      <c r="F4" s="129"/>
      <c r="G4" s="129"/>
      <c r="H4" s="129"/>
      <c r="I4" s="129"/>
      <c r="J4" s="36"/>
      <c r="K4" s="36"/>
      <c r="L4" s="36"/>
      <c r="M4" s="36"/>
      <c r="N4" s="36"/>
      <c r="O4" s="36"/>
    </row>
    <row r="5" spans="1:16" s="10" customFormat="1" ht="24.75" customHeight="1" x14ac:dyDescent="0.25">
      <c r="A5" s="8"/>
      <c r="B5" s="8"/>
      <c r="C5" s="8"/>
      <c r="D5" s="8"/>
      <c r="E5" s="130" t="s">
        <v>2</v>
      </c>
      <c r="F5" s="131"/>
      <c r="G5" s="131"/>
      <c r="H5" s="131"/>
      <c r="I5" s="131"/>
      <c r="J5" s="34"/>
      <c r="K5" s="34"/>
      <c r="L5" s="34"/>
      <c r="M5" s="34"/>
      <c r="N5" s="34"/>
      <c r="O5" s="35"/>
      <c r="P5" s="87" t="s">
        <v>65</v>
      </c>
    </row>
    <row r="6" spans="1:16" s="11" customFormat="1" ht="45" customHeight="1" x14ac:dyDescent="0.3">
      <c r="A6" s="118" t="s">
        <v>22</v>
      </c>
      <c r="B6" s="118" t="s">
        <v>3</v>
      </c>
      <c r="C6" s="119" t="s">
        <v>106</v>
      </c>
      <c r="D6" s="119" t="s">
        <v>23</v>
      </c>
      <c r="E6" s="120" t="s">
        <v>102</v>
      </c>
      <c r="F6" s="120"/>
      <c r="G6" s="120"/>
      <c r="H6" s="120"/>
      <c r="I6" s="120"/>
      <c r="J6" s="118" t="s">
        <v>105</v>
      </c>
      <c r="K6" s="118"/>
      <c r="L6" s="118"/>
      <c r="M6" s="118"/>
      <c r="N6" s="118"/>
      <c r="O6" s="119" t="s">
        <v>104</v>
      </c>
      <c r="P6" s="118" t="s">
        <v>4</v>
      </c>
    </row>
    <row r="7" spans="1:16" s="11" customFormat="1" ht="59.25" customHeight="1" x14ac:dyDescent="0.3">
      <c r="A7" s="118"/>
      <c r="B7" s="118"/>
      <c r="C7" s="119"/>
      <c r="D7" s="119"/>
      <c r="E7" s="119" t="s">
        <v>5</v>
      </c>
      <c r="F7" s="119" t="s">
        <v>6</v>
      </c>
      <c r="G7" s="119" t="s">
        <v>24</v>
      </c>
      <c r="H7" s="119" t="s">
        <v>103</v>
      </c>
      <c r="I7" s="119"/>
      <c r="J7" s="118"/>
      <c r="K7" s="118"/>
      <c r="L7" s="118"/>
      <c r="M7" s="118"/>
      <c r="N7" s="118"/>
      <c r="O7" s="119"/>
      <c r="P7" s="118"/>
    </row>
    <row r="8" spans="1:16" s="12" customFormat="1" ht="127.5" customHeight="1" x14ac:dyDescent="0.25">
      <c r="A8" s="118"/>
      <c r="B8" s="118"/>
      <c r="C8" s="119"/>
      <c r="D8" s="119"/>
      <c r="E8" s="119"/>
      <c r="F8" s="119"/>
      <c r="G8" s="119"/>
      <c r="H8" s="112" t="s">
        <v>25</v>
      </c>
      <c r="I8" s="112" t="s">
        <v>26</v>
      </c>
      <c r="J8" s="112" t="s">
        <v>27</v>
      </c>
      <c r="K8" s="112" t="s">
        <v>28</v>
      </c>
      <c r="L8" s="112" t="s">
        <v>29</v>
      </c>
      <c r="M8" s="112" t="s">
        <v>30</v>
      </c>
      <c r="N8" s="112" t="s">
        <v>31</v>
      </c>
      <c r="O8" s="119"/>
      <c r="P8" s="118"/>
    </row>
    <row r="9" spans="1:16" ht="27.75" customHeight="1" x14ac:dyDescent="0.2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4">
        <v>16</v>
      </c>
    </row>
    <row r="10" spans="1:16" ht="51.75" customHeight="1" x14ac:dyDescent="0.25">
      <c r="A10" s="13"/>
      <c r="B10" s="41" t="s">
        <v>7</v>
      </c>
      <c r="C10" s="57">
        <f>C11+C24+C30+C22</f>
        <v>279905.8</v>
      </c>
      <c r="D10" s="57">
        <f t="shared" ref="D10:O10" si="0">D11+D24+D30+D22</f>
        <v>278269.93236999999</v>
      </c>
      <c r="E10" s="57"/>
      <c r="F10" s="57"/>
      <c r="G10" s="57"/>
      <c r="H10" s="57">
        <f t="shared" si="0"/>
        <v>225162.13382000002</v>
      </c>
      <c r="I10" s="57">
        <f t="shared" si="0"/>
        <v>85099.465670000005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f t="shared" si="0"/>
        <v>85099.465670000005</v>
      </c>
      <c r="N10" s="57"/>
      <c r="O10" s="57">
        <f t="shared" si="0"/>
        <v>193170.46669999999</v>
      </c>
      <c r="P10" s="42"/>
    </row>
    <row r="11" spans="1:16" ht="24.95" customHeight="1" x14ac:dyDescent="0.25">
      <c r="A11" s="51"/>
      <c r="B11" s="52" t="s">
        <v>8</v>
      </c>
      <c r="C11" s="58">
        <f>C13+C20+C22</f>
        <v>196101</v>
      </c>
      <c r="D11" s="58">
        <f t="shared" ref="D11:L11" si="1">D13+D20+D22</f>
        <v>201179.1</v>
      </c>
      <c r="E11" s="58"/>
      <c r="F11" s="58"/>
      <c r="G11" s="58"/>
      <c r="H11" s="58">
        <f t="shared" si="1"/>
        <v>223743.36147</v>
      </c>
      <c r="I11" s="58">
        <f t="shared" si="1"/>
        <v>84456.833299999998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>I11-L11</f>
        <v>84456.833299999998</v>
      </c>
      <c r="N11" s="58"/>
      <c r="O11" s="58">
        <f>D11-I11</f>
        <v>116722.26670000001</v>
      </c>
      <c r="P11" s="49"/>
    </row>
    <row r="12" spans="1:16" ht="18.75" x14ac:dyDescent="0.25">
      <c r="A12" s="69"/>
      <c r="B12" s="55" t="s">
        <v>9</v>
      </c>
      <c r="C12" s="59"/>
      <c r="D12" s="59"/>
      <c r="E12" s="15"/>
      <c r="F12" s="15"/>
      <c r="G12" s="15"/>
      <c r="H12" s="62"/>
      <c r="I12" s="62"/>
      <c r="J12" s="62"/>
      <c r="K12" s="62"/>
      <c r="L12" s="62"/>
      <c r="M12" s="62"/>
      <c r="N12" s="15"/>
      <c r="O12" s="59"/>
      <c r="P12" s="15"/>
    </row>
    <row r="13" spans="1:16" ht="253.5" customHeight="1" x14ac:dyDescent="0.25">
      <c r="A13" s="115">
        <v>1</v>
      </c>
      <c r="B13" s="79" t="s">
        <v>32</v>
      </c>
      <c r="C13" s="77">
        <v>152301</v>
      </c>
      <c r="D13" s="77">
        <f>SUM(D14:D15)</f>
        <v>152301</v>
      </c>
      <c r="E13" s="64"/>
      <c r="F13" s="64"/>
      <c r="G13" s="64"/>
      <c r="H13" s="77">
        <f>H14+H15</f>
        <v>223743.36147</v>
      </c>
      <c r="I13" s="77">
        <f t="shared" ref="I13:L13" si="2">I14+I15</f>
        <v>84456.833299999998</v>
      </c>
      <c r="J13" s="77">
        <f t="shared" si="2"/>
        <v>0</v>
      </c>
      <c r="K13" s="77">
        <f t="shared" si="2"/>
        <v>0</v>
      </c>
      <c r="L13" s="77">
        <f t="shared" si="2"/>
        <v>0</v>
      </c>
      <c r="M13" s="78">
        <f>I13-L13</f>
        <v>84456.833299999998</v>
      </c>
      <c r="N13" s="71"/>
      <c r="O13" s="77">
        <f>D13-I13</f>
        <v>67844.166700000002</v>
      </c>
      <c r="P13" s="46"/>
    </row>
    <row r="14" spans="1:16" ht="333.75" customHeight="1" x14ac:dyDescent="0.25">
      <c r="A14" s="53" t="s">
        <v>36</v>
      </c>
      <c r="B14" s="45" t="s">
        <v>35</v>
      </c>
      <c r="C14" s="60"/>
      <c r="D14" s="90">
        <v>82000</v>
      </c>
      <c r="E14" s="64" t="s">
        <v>21</v>
      </c>
      <c r="F14" s="37" t="s">
        <v>50</v>
      </c>
      <c r="G14" s="65" t="s">
        <v>49</v>
      </c>
      <c r="H14" s="60">
        <v>96116.945860000007</v>
      </c>
      <c r="I14" s="60">
        <v>26531.94586</v>
      </c>
      <c r="J14" s="63">
        <v>0</v>
      </c>
      <c r="K14" s="63">
        <v>0</v>
      </c>
      <c r="L14" s="63">
        <v>0</v>
      </c>
      <c r="M14" s="63">
        <f t="shared" ref="M14:M15" si="3">I14-L14</f>
        <v>26531.94586</v>
      </c>
      <c r="N14" s="81" t="s">
        <v>43</v>
      </c>
      <c r="O14" s="60">
        <f t="shared" ref="O14:O15" si="4">D14-I14</f>
        <v>55468.05414</v>
      </c>
      <c r="P14" s="46"/>
    </row>
    <row r="15" spans="1:16" ht="314.25" customHeight="1" x14ac:dyDescent="0.25">
      <c r="A15" s="53" t="s">
        <v>38</v>
      </c>
      <c r="B15" s="45" t="s">
        <v>37</v>
      </c>
      <c r="C15" s="60"/>
      <c r="D15" s="90">
        <v>70301</v>
      </c>
      <c r="E15" s="64"/>
      <c r="F15" s="64"/>
      <c r="G15" s="64"/>
      <c r="H15" s="60">
        <f>SUM(H16:H19)</f>
        <v>127626.41561</v>
      </c>
      <c r="I15" s="60">
        <f t="shared" ref="I15:L15" si="5">SUM(I16:I19)</f>
        <v>57924.887440000006</v>
      </c>
      <c r="J15" s="60">
        <f t="shared" si="5"/>
        <v>0</v>
      </c>
      <c r="K15" s="60">
        <f t="shared" si="5"/>
        <v>0</v>
      </c>
      <c r="L15" s="60">
        <f t="shared" si="5"/>
        <v>0</v>
      </c>
      <c r="M15" s="63">
        <f t="shared" si="3"/>
        <v>57924.887440000006</v>
      </c>
      <c r="N15" s="71"/>
      <c r="O15" s="60">
        <f t="shared" si="4"/>
        <v>12376.112559999994</v>
      </c>
      <c r="P15" s="46"/>
    </row>
    <row r="16" spans="1:16" ht="111.75" customHeight="1" x14ac:dyDescent="0.25">
      <c r="A16" s="53" t="s">
        <v>45</v>
      </c>
      <c r="B16" s="56"/>
      <c r="C16" s="60"/>
      <c r="D16" s="60"/>
      <c r="E16" s="64" t="s">
        <v>21</v>
      </c>
      <c r="F16" s="37" t="s">
        <v>42</v>
      </c>
      <c r="G16" s="65" t="s">
        <v>39</v>
      </c>
      <c r="H16" s="63">
        <v>124540.76700000001</v>
      </c>
      <c r="I16" s="60">
        <v>56349.415000000001</v>
      </c>
      <c r="J16" s="63">
        <v>0</v>
      </c>
      <c r="K16" s="60">
        <v>0</v>
      </c>
      <c r="L16" s="60">
        <f>K16</f>
        <v>0</v>
      </c>
      <c r="M16" s="63">
        <f>I16-L16</f>
        <v>56349.415000000001</v>
      </c>
      <c r="N16" s="81" t="s">
        <v>43</v>
      </c>
      <c r="O16" s="60"/>
      <c r="P16" s="46"/>
    </row>
    <row r="17" spans="1:19" ht="72" customHeight="1" x14ac:dyDescent="0.25">
      <c r="A17" s="53" t="s">
        <v>46</v>
      </c>
      <c r="B17" s="56"/>
      <c r="C17" s="60"/>
      <c r="D17" s="60"/>
      <c r="E17" s="64"/>
      <c r="F17" s="64"/>
      <c r="G17" s="80" t="s">
        <v>40</v>
      </c>
      <c r="H17" s="60">
        <v>2764.94</v>
      </c>
      <c r="I17" s="60">
        <v>1410.1198300000001</v>
      </c>
      <c r="J17" s="63">
        <v>0</v>
      </c>
      <c r="K17" s="60">
        <v>0</v>
      </c>
      <c r="L17" s="60">
        <f t="shared" ref="L17:L19" si="6">K17</f>
        <v>0</v>
      </c>
      <c r="M17" s="63">
        <f t="shared" ref="M17:M19" si="7">I17-L17</f>
        <v>1410.1198300000001</v>
      </c>
      <c r="N17" s="81" t="s">
        <v>43</v>
      </c>
      <c r="O17" s="60"/>
      <c r="P17" s="46"/>
    </row>
    <row r="18" spans="1:19" ht="113.25" customHeight="1" x14ac:dyDescent="0.25">
      <c r="A18" s="53" t="s">
        <v>47</v>
      </c>
      <c r="B18" s="56"/>
      <c r="C18" s="60"/>
      <c r="D18" s="60"/>
      <c r="E18" s="64"/>
      <c r="F18" s="64"/>
      <c r="G18" s="80" t="s">
        <v>41</v>
      </c>
      <c r="H18" s="60">
        <v>275.89999999999998</v>
      </c>
      <c r="I18" s="60">
        <v>140.709</v>
      </c>
      <c r="J18" s="63">
        <v>0</v>
      </c>
      <c r="K18" s="60">
        <v>0</v>
      </c>
      <c r="L18" s="60">
        <f t="shared" si="6"/>
        <v>0</v>
      </c>
      <c r="M18" s="63">
        <f t="shared" si="7"/>
        <v>140.709</v>
      </c>
      <c r="N18" s="81" t="s">
        <v>43</v>
      </c>
      <c r="O18" s="60"/>
      <c r="P18" s="46"/>
    </row>
    <row r="19" spans="1:19" ht="113.25" customHeight="1" x14ac:dyDescent="0.25">
      <c r="A19" s="53" t="s">
        <v>48</v>
      </c>
      <c r="B19" s="56"/>
      <c r="C19" s="60"/>
      <c r="D19" s="60"/>
      <c r="E19" s="64"/>
      <c r="F19" s="64"/>
      <c r="G19" s="80" t="s">
        <v>44</v>
      </c>
      <c r="H19" s="60">
        <v>44.808610000000002</v>
      </c>
      <c r="I19" s="60">
        <v>24.643609999999999</v>
      </c>
      <c r="J19" s="63">
        <v>0</v>
      </c>
      <c r="K19" s="60">
        <v>0</v>
      </c>
      <c r="L19" s="60">
        <f t="shared" si="6"/>
        <v>0</v>
      </c>
      <c r="M19" s="63">
        <f t="shared" si="7"/>
        <v>24.643609999999999</v>
      </c>
      <c r="N19" s="81" t="s">
        <v>43</v>
      </c>
      <c r="O19" s="60"/>
      <c r="P19" s="46"/>
    </row>
    <row r="20" spans="1:19" ht="99" customHeight="1" x14ac:dyDescent="0.25">
      <c r="A20" s="116">
        <v>2</v>
      </c>
      <c r="B20" s="79" t="s">
        <v>33</v>
      </c>
      <c r="C20" s="77">
        <v>30800</v>
      </c>
      <c r="D20" s="77">
        <v>42592.1</v>
      </c>
      <c r="E20" s="65"/>
      <c r="F20" s="64"/>
      <c r="G20" s="65"/>
      <c r="H20" s="63">
        <f>H21</f>
        <v>0</v>
      </c>
      <c r="I20" s="63">
        <f t="shared" ref="I20:L20" si="8">I21</f>
        <v>0</v>
      </c>
      <c r="J20" s="63">
        <f t="shared" si="8"/>
        <v>0</v>
      </c>
      <c r="K20" s="63">
        <f t="shared" si="8"/>
        <v>0</v>
      </c>
      <c r="L20" s="63">
        <f t="shared" si="8"/>
        <v>0</v>
      </c>
      <c r="M20" s="78">
        <f>I20-L20</f>
        <v>0</v>
      </c>
      <c r="N20" s="65"/>
      <c r="O20" s="77">
        <f>D20-I20</f>
        <v>42592.1</v>
      </c>
      <c r="P20" s="73"/>
    </row>
    <row r="21" spans="1:19" ht="120" customHeight="1" x14ac:dyDescent="0.25">
      <c r="A21" s="113" t="s">
        <v>71</v>
      </c>
      <c r="B21" s="45" t="s">
        <v>70</v>
      </c>
      <c r="C21" s="77"/>
      <c r="D21" s="77"/>
      <c r="E21" s="65"/>
      <c r="F21" s="64"/>
      <c r="G21" s="65"/>
      <c r="H21" s="63"/>
      <c r="I21" s="60"/>
      <c r="J21" s="63"/>
      <c r="K21" s="60"/>
      <c r="L21" s="60"/>
      <c r="M21" s="63">
        <f>I21-L21</f>
        <v>0</v>
      </c>
      <c r="N21" s="65"/>
      <c r="O21" s="60"/>
      <c r="P21" s="73"/>
    </row>
    <row r="22" spans="1:19" ht="24.75" customHeight="1" x14ac:dyDescent="0.25">
      <c r="A22" s="114"/>
      <c r="B22" s="85" t="s">
        <v>64</v>
      </c>
      <c r="C22" s="58">
        <f>SUM(C23)</f>
        <v>13000</v>
      </c>
      <c r="D22" s="58">
        <f t="shared" ref="D22:N22" si="9">SUM(D23)</f>
        <v>6286</v>
      </c>
      <c r="E22" s="58">
        <f t="shared" si="9"/>
        <v>0</v>
      </c>
      <c r="F22" s="58">
        <f t="shared" si="9"/>
        <v>0</v>
      </c>
      <c r="G22" s="58">
        <f t="shared" si="9"/>
        <v>0</v>
      </c>
      <c r="H22" s="58">
        <f t="shared" si="9"/>
        <v>0</v>
      </c>
      <c r="I22" s="58">
        <f t="shared" si="9"/>
        <v>0</v>
      </c>
      <c r="J22" s="58">
        <f t="shared" si="9"/>
        <v>0</v>
      </c>
      <c r="K22" s="58">
        <f t="shared" si="9"/>
        <v>0</v>
      </c>
      <c r="L22" s="58">
        <f t="shared" si="9"/>
        <v>0</v>
      </c>
      <c r="M22" s="58">
        <f>I22-L22</f>
        <v>0</v>
      </c>
      <c r="N22" s="58">
        <f t="shared" si="9"/>
        <v>0</v>
      </c>
      <c r="O22" s="58">
        <f>D22-I22</f>
        <v>6286</v>
      </c>
      <c r="P22" s="86"/>
    </row>
    <row r="23" spans="1:19" ht="146.25" customHeight="1" x14ac:dyDescent="0.25">
      <c r="A23" s="116">
        <v>3</v>
      </c>
      <c r="B23" s="79" t="s">
        <v>34</v>
      </c>
      <c r="C23" s="77">
        <v>13000</v>
      </c>
      <c r="D23" s="77">
        <v>6286</v>
      </c>
      <c r="E23" s="65"/>
      <c r="F23" s="64"/>
      <c r="G23" s="65"/>
      <c r="H23" s="63"/>
      <c r="I23" s="60"/>
      <c r="J23" s="63"/>
      <c r="K23" s="60"/>
      <c r="L23" s="60"/>
      <c r="M23" s="78">
        <f>I23-L23</f>
        <v>0</v>
      </c>
      <c r="N23" s="65"/>
      <c r="O23" s="77">
        <f>D23-I23</f>
        <v>6286</v>
      </c>
      <c r="P23" s="73"/>
    </row>
    <row r="24" spans="1:19" ht="18.75" x14ac:dyDescent="0.25">
      <c r="A24" s="48"/>
      <c r="B24" s="48" t="s">
        <v>10</v>
      </c>
      <c r="C24" s="50">
        <f>C26+C28</f>
        <v>12129.2</v>
      </c>
      <c r="D24" s="50">
        <f>D26+D28</f>
        <v>12129.2</v>
      </c>
      <c r="E24" s="66"/>
      <c r="F24" s="66"/>
      <c r="G24" s="66"/>
      <c r="H24" s="50">
        <f>H26+H28</f>
        <v>0</v>
      </c>
      <c r="I24" s="50">
        <f t="shared" ref="I24:L24" si="10">I26+I28</f>
        <v>0</v>
      </c>
      <c r="J24" s="50">
        <f t="shared" si="10"/>
        <v>0</v>
      </c>
      <c r="K24" s="50">
        <f t="shared" si="10"/>
        <v>0</v>
      </c>
      <c r="L24" s="50">
        <f t="shared" si="10"/>
        <v>0</v>
      </c>
      <c r="M24" s="50">
        <f>I24-L24</f>
        <v>0</v>
      </c>
      <c r="N24" s="66"/>
      <c r="O24" s="50">
        <f>D24-I24</f>
        <v>12129.2</v>
      </c>
      <c r="P24" s="52"/>
      <c r="Q24" s="44"/>
    </row>
    <row r="25" spans="1:19" ht="18.75" x14ac:dyDescent="0.25">
      <c r="A25" s="16"/>
      <c r="B25" s="55" t="s">
        <v>9</v>
      </c>
      <c r="C25" s="60"/>
      <c r="D25" s="60"/>
      <c r="E25" s="67"/>
      <c r="F25" s="68"/>
      <c r="G25" s="68"/>
      <c r="H25" s="63"/>
      <c r="I25" s="63"/>
      <c r="J25" s="63"/>
      <c r="K25" s="63"/>
      <c r="L25" s="63"/>
      <c r="M25" s="63"/>
      <c r="N25" s="68"/>
      <c r="O25" s="60"/>
      <c r="P25" s="74"/>
      <c r="S25" s="38"/>
    </row>
    <row r="26" spans="1:19" ht="187.5" customHeight="1" x14ac:dyDescent="0.25">
      <c r="A26" s="117">
        <v>1</v>
      </c>
      <c r="B26" s="82" t="s">
        <v>51</v>
      </c>
      <c r="C26" s="84">
        <v>4120</v>
      </c>
      <c r="D26" s="84">
        <f>C26</f>
        <v>4120</v>
      </c>
      <c r="E26" s="69"/>
      <c r="F26" s="69"/>
      <c r="G26" s="69"/>
      <c r="H26" s="61">
        <f>SUM(H27)</f>
        <v>0</v>
      </c>
      <c r="I26" s="61">
        <f t="shared" ref="I26:L26" si="11">SUM(I27)</f>
        <v>0</v>
      </c>
      <c r="J26" s="61">
        <f t="shared" si="11"/>
        <v>0</v>
      </c>
      <c r="K26" s="61">
        <f t="shared" si="11"/>
        <v>0</v>
      </c>
      <c r="L26" s="61">
        <f t="shared" si="11"/>
        <v>0</v>
      </c>
      <c r="M26" s="84">
        <f>I26-L26</f>
        <v>0</v>
      </c>
      <c r="N26" s="72"/>
      <c r="O26" s="84">
        <f>D26-I26</f>
        <v>4120</v>
      </c>
      <c r="P26" s="39"/>
    </row>
    <row r="27" spans="1:19" ht="99" customHeight="1" x14ac:dyDescent="0.25">
      <c r="A27" s="16" t="s">
        <v>36</v>
      </c>
      <c r="B27" s="82" t="s">
        <v>72</v>
      </c>
      <c r="C27" s="84"/>
      <c r="D27" s="84"/>
      <c r="E27" s="69"/>
      <c r="F27" s="69"/>
      <c r="G27" s="69"/>
      <c r="H27" s="61"/>
      <c r="I27" s="61"/>
      <c r="J27" s="61"/>
      <c r="K27" s="61"/>
      <c r="L27" s="61"/>
      <c r="M27" s="61">
        <f>I27-L27</f>
        <v>0</v>
      </c>
      <c r="N27" s="72"/>
      <c r="O27" s="61"/>
      <c r="P27" s="39"/>
    </row>
    <row r="28" spans="1:19" ht="237.75" customHeight="1" x14ac:dyDescent="0.25">
      <c r="A28" s="115">
        <v>2</v>
      </c>
      <c r="B28" s="82" t="s">
        <v>52</v>
      </c>
      <c r="C28" s="84">
        <v>8009.2</v>
      </c>
      <c r="D28" s="84">
        <f>C28</f>
        <v>8009.2</v>
      </c>
      <c r="E28" s="69"/>
      <c r="F28" s="69"/>
      <c r="G28" s="64"/>
      <c r="H28" s="61">
        <f>SUM(H29)</f>
        <v>0</v>
      </c>
      <c r="I28" s="61">
        <f t="shared" ref="I28:L28" si="12">SUM(I29)</f>
        <v>0</v>
      </c>
      <c r="J28" s="61">
        <f t="shared" si="12"/>
        <v>0</v>
      </c>
      <c r="K28" s="61">
        <f t="shared" si="12"/>
        <v>0</v>
      </c>
      <c r="L28" s="61">
        <f t="shared" si="12"/>
        <v>0</v>
      </c>
      <c r="M28" s="84">
        <f>I28-L28</f>
        <v>0</v>
      </c>
      <c r="N28" s="72"/>
      <c r="O28" s="84">
        <f>D28-I28</f>
        <v>8009.2</v>
      </c>
      <c r="P28" s="39"/>
    </row>
    <row r="29" spans="1:19" ht="79.5" customHeight="1" x14ac:dyDescent="0.25">
      <c r="A29" s="53" t="s">
        <v>71</v>
      </c>
      <c r="B29" s="82" t="s">
        <v>73</v>
      </c>
      <c r="C29" s="84"/>
      <c r="D29" s="84"/>
      <c r="E29" s="69"/>
      <c r="F29" s="69"/>
      <c r="G29" s="64"/>
      <c r="H29" s="61"/>
      <c r="I29" s="61"/>
      <c r="J29" s="61"/>
      <c r="K29" s="61"/>
      <c r="L29" s="61"/>
      <c r="M29" s="61">
        <f>I29-L29</f>
        <v>0</v>
      </c>
      <c r="N29" s="72"/>
      <c r="O29" s="61"/>
      <c r="P29" s="39"/>
    </row>
    <row r="30" spans="1:19" ht="18.75" x14ac:dyDescent="0.25">
      <c r="A30" s="47"/>
      <c r="B30" s="48" t="s">
        <v>11</v>
      </c>
      <c r="C30" s="58">
        <f>C32+C33+C35+C37+C41+C47+C53+C54</f>
        <v>58675.6</v>
      </c>
      <c r="D30" s="58">
        <f>D32+D33+D35+D37+D41+D47+D53+D54</f>
        <v>58675.632369999999</v>
      </c>
      <c r="E30" s="58"/>
      <c r="F30" s="58"/>
      <c r="G30" s="58"/>
      <c r="H30" s="58">
        <f>H32+H33+H35+H37+H41+H47+H53+H54</f>
        <v>1418.77235</v>
      </c>
      <c r="I30" s="58">
        <f>I32+I33+I35+I37+I41+I47+I53+I54</f>
        <v>642.63237000000004</v>
      </c>
      <c r="J30" s="58">
        <f>J32+J33+J35+J37+J41+J47+J53+J54</f>
        <v>0</v>
      </c>
      <c r="K30" s="58">
        <f>K32+K33+K35+K37+K41+K47+K53+K54</f>
        <v>0</v>
      </c>
      <c r="L30" s="58">
        <f>L32+L33+L35+L37+L41+L47+L53+L54</f>
        <v>0</v>
      </c>
      <c r="M30" s="58">
        <f>I30-L30</f>
        <v>642.63237000000004</v>
      </c>
      <c r="N30" s="58">
        <f>N32+N33+N35+N37+N41+N47+N53+N54</f>
        <v>0</v>
      </c>
      <c r="O30" s="58">
        <f>D30-I30</f>
        <v>58033</v>
      </c>
      <c r="P30" s="75"/>
    </row>
    <row r="31" spans="1:19" ht="18.75" x14ac:dyDescent="0.25">
      <c r="A31" s="16"/>
      <c r="B31" s="55" t="s">
        <v>9</v>
      </c>
      <c r="C31" s="61"/>
      <c r="D31" s="61"/>
      <c r="E31" s="70"/>
      <c r="F31" s="69"/>
      <c r="G31" s="69"/>
      <c r="H31" s="61"/>
      <c r="I31" s="61"/>
      <c r="J31" s="61"/>
      <c r="K31" s="61"/>
      <c r="L31" s="61"/>
      <c r="M31" s="61"/>
      <c r="N31" s="69"/>
      <c r="O31" s="61"/>
      <c r="P31" s="76"/>
    </row>
    <row r="32" spans="1:19" ht="234" customHeight="1" x14ac:dyDescent="0.25">
      <c r="A32" s="117">
        <v>1</v>
      </c>
      <c r="B32" s="82" t="s">
        <v>53</v>
      </c>
      <c r="C32" s="77">
        <v>3000</v>
      </c>
      <c r="D32" s="77">
        <v>3000</v>
      </c>
      <c r="E32" s="64"/>
      <c r="F32" s="64"/>
      <c r="G32" s="64"/>
      <c r="H32" s="60"/>
      <c r="I32" s="60"/>
      <c r="J32" s="60"/>
      <c r="K32" s="60"/>
      <c r="L32" s="60"/>
      <c r="M32" s="84">
        <f>I32-L32</f>
        <v>0</v>
      </c>
      <c r="N32" s="64"/>
      <c r="O32" s="77">
        <f t="shared" ref="O32:O55" si="13">D32-I32</f>
        <v>3000</v>
      </c>
      <c r="P32" s="46"/>
    </row>
    <row r="33" spans="1:17" ht="307.5" customHeight="1" x14ac:dyDescent="0.25">
      <c r="A33" s="115">
        <v>2</v>
      </c>
      <c r="B33" s="82" t="s">
        <v>54</v>
      </c>
      <c r="C33" s="84">
        <v>2000</v>
      </c>
      <c r="D33" s="84">
        <v>2000</v>
      </c>
      <c r="E33" s="69"/>
      <c r="F33" s="69"/>
      <c r="G33" s="69"/>
      <c r="H33" s="61">
        <f>SUM(H34)</f>
        <v>0</v>
      </c>
      <c r="I33" s="61">
        <f t="shared" ref="I33:L33" si="14">SUM(I34)</f>
        <v>0</v>
      </c>
      <c r="J33" s="61">
        <f t="shared" si="14"/>
        <v>0</v>
      </c>
      <c r="K33" s="61">
        <f t="shared" si="14"/>
        <v>0</v>
      </c>
      <c r="L33" s="61">
        <f t="shared" si="14"/>
        <v>0</v>
      </c>
      <c r="M33" s="84">
        <f t="shared" ref="M33:M55" si="15">I33-L33</f>
        <v>0</v>
      </c>
      <c r="N33" s="72"/>
      <c r="O33" s="77">
        <f t="shared" si="13"/>
        <v>2000</v>
      </c>
      <c r="P33" s="39"/>
    </row>
    <row r="34" spans="1:17" ht="168.75" customHeight="1" x14ac:dyDescent="0.25">
      <c r="A34" s="53" t="s">
        <v>71</v>
      </c>
      <c r="B34" s="82" t="s">
        <v>74</v>
      </c>
      <c r="C34" s="84"/>
      <c r="D34" s="89">
        <v>2000</v>
      </c>
      <c r="E34" s="69"/>
      <c r="F34" s="69"/>
      <c r="G34" s="69"/>
      <c r="H34" s="61"/>
      <c r="I34" s="61"/>
      <c r="J34" s="61"/>
      <c r="K34" s="61"/>
      <c r="L34" s="61"/>
      <c r="M34" s="61">
        <f t="shared" si="15"/>
        <v>0</v>
      </c>
      <c r="N34" s="72"/>
      <c r="O34" s="77"/>
      <c r="P34" s="39"/>
    </row>
    <row r="35" spans="1:17" ht="102.75" customHeight="1" x14ac:dyDescent="0.25">
      <c r="A35" s="117">
        <v>3</v>
      </c>
      <c r="B35" s="82" t="s">
        <v>55</v>
      </c>
      <c r="C35" s="84">
        <v>3000</v>
      </c>
      <c r="D35" s="84">
        <v>3000</v>
      </c>
      <c r="E35" s="69"/>
      <c r="F35" s="40"/>
      <c r="G35" s="71"/>
      <c r="H35" s="61">
        <f>SUM(H36)</f>
        <v>0</v>
      </c>
      <c r="I35" s="61">
        <f t="shared" ref="I35:L35" si="16">SUM(I36)</f>
        <v>0</v>
      </c>
      <c r="J35" s="61">
        <f t="shared" si="16"/>
        <v>0</v>
      </c>
      <c r="K35" s="61">
        <f t="shared" si="16"/>
        <v>0</v>
      </c>
      <c r="L35" s="61">
        <f t="shared" si="16"/>
        <v>0</v>
      </c>
      <c r="M35" s="84">
        <f t="shared" si="15"/>
        <v>0</v>
      </c>
      <c r="N35" s="72"/>
      <c r="O35" s="77">
        <f t="shared" si="13"/>
        <v>3000</v>
      </c>
      <c r="P35" s="39"/>
      <c r="Q35" s="43"/>
    </row>
    <row r="36" spans="1:17" ht="102.75" customHeight="1" x14ac:dyDescent="0.25">
      <c r="A36" s="16" t="s">
        <v>76</v>
      </c>
      <c r="B36" s="82" t="s">
        <v>75</v>
      </c>
      <c r="C36" s="84"/>
      <c r="D36" s="89">
        <v>3000</v>
      </c>
      <c r="E36" s="69"/>
      <c r="F36" s="40"/>
      <c r="G36" s="71"/>
      <c r="H36" s="61"/>
      <c r="I36" s="61"/>
      <c r="J36" s="61"/>
      <c r="K36" s="61"/>
      <c r="L36" s="61"/>
      <c r="M36" s="61">
        <f t="shared" si="15"/>
        <v>0</v>
      </c>
      <c r="N36" s="72"/>
      <c r="O36" s="77"/>
      <c r="P36" s="39"/>
      <c r="Q36" s="43"/>
    </row>
    <row r="37" spans="1:17" ht="144" customHeight="1" x14ac:dyDescent="0.25">
      <c r="A37" s="115">
        <v>4</v>
      </c>
      <c r="B37" s="82" t="s">
        <v>56</v>
      </c>
      <c r="C37" s="84">
        <v>5000</v>
      </c>
      <c r="D37" s="84">
        <f>D38+D39</f>
        <v>5000.0323699999999</v>
      </c>
      <c r="E37" s="69"/>
      <c r="F37" s="88"/>
      <c r="G37" s="69"/>
      <c r="H37" s="61">
        <f>H38+H39</f>
        <v>1418.77235</v>
      </c>
      <c r="I37" s="61">
        <f t="shared" ref="I37:L37" si="17">I38+I39</f>
        <v>642.63237000000004</v>
      </c>
      <c r="J37" s="61">
        <f t="shared" si="17"/>
        <v>0</v>
      </c>
      <c r="K37" s="61">
        <f t="shared" si="17"/>
        <v>0</v>
      </c>
      <c r="L37" s="61">
        <f t="shared" si="17"/>
        <v>0</v>
      </c>
      <c r="M37" s="84">
        <f t="shared" si="15"/>
        <v>642.63237000000004</v>
      </c>
      <c r="N37" s="72"/>
      <c r="O37" s="77">
        <f>D37-I37</f>
        <v>4357.3999999999996</v>
      </c>
      <c r="P37" s="39"/>
    </row>
    <row r="38" spans="1:17" ht="144" customHeight="1" x14ac:dyDescent="0.25">
      <c r="A38" s="53" t="s">
        <v>66</v>
      </c>
      <c r="B38" s="82" t="s">
        <v>77</v>
      </c>
      <c r="C38" s="84"/>
      <c r="D38" s="89">
        <v>4357.3999999999996</v>
      </c>
      <c r="E38" s="69"/>
      <c r="F38" s="88"/>
      <c r="G38" s="69"/>
      <c r="H38" s="61"/>
      <c r="I38" s="61"/>
      <c r="J38" s="61"/>
      <c r="K38" s="61"/>
      <c r="L38" s="61"/>
      <c r="M38" s="61">
        <f t="shared" si="15"/>
        <v>0</v>
      </c>
      <c r="N38" s="72"/>
      <c r="O38" s="60">
        <f t="shared" ref="O38:O39" si="18">D38-I38</f>
        <v>4357.3999999999996</v>
      </c>
      <c r="P38" s="39"/>
    </row>
    <row r="39" spans="1:17" ht="144" customHeight="1" x14ac:dyDescent="0.25">
      <c r="A39" s="53" t="s">
        <v>66</v>
      </c>
      <c r="B39" s="82" t="s">
        <v>78</v>
      </c>
      <c r="C39" s="84"/>
      <c r="D39" s="89">
        <f>I40</f>
        <v>642.63237000000004</v>
      </c>
      <c r="E39" s="69"/>
      <c r="F39" s="88"/>
      <c r="G39" s="69"/>
      <c r="H39" s="61">
        <f>SUM(H40)</f>
        <v>1418.77235</v>
      </c>
      <c r="I39" s="61">
        <f t="shared" ref="I39:L39" si="19">SUM(I40)</f>
        <v>642.63237000000004</v>
      </c>
      <c r="J39" s="61">
        <f t="shared" si="19"/>
        <v>0</v>
      </c>
      <c r="K39" s="61">
        <f t="shared" si="19"/>
        <v>0</v>
      </c>
      <c r="L39" s="61">
        <f t="shared" si="19"/>
        <v>0</v>
      </c>
      <c r="M39" s="61">
        <f t="shared" si="15"/>
        <v>642.63237000000004</v>
      </c>
      <c r="N39" s="72"/>
      <c r="O39" s="60">
        <f t="shared" si="18"/>
        <v>0</v>
      </c>
      <c r="P39" s="39"/>
    </row>
    <row r="40" spans="1:17" ht="144" customHeight="1" x14ac:dyDescent="0.25">
      <c r="A40" s="53" t="s">
        <v>79</v>
      </c>
      <c r="B40" s="82"/>
      <c r="C40" s="61"/>
      <c r="D40" s="61"/>
      <c r="E40" s="70" t="s">
        <v>21</v>
      </c>
      <c r="F40" s="76" t="s">
        <v>61</v>
      </c>
      <c r="G40" s="76" t="s">
        <v>62</v>
      </c>
      <c r="H40" s="61">
        <v>1418.77235</v>
      </c>
      <c r="I40" s="61">
        <v>642.63237000000004</v>
      </c>
      <c r="J40" s="61">
        <v>0</v>
      </c>
      <c r="K40" s="61">
        <v>0</v>
      </c>
      <c r="L40" s="61">
        <v>0</v>
      </c>
      <c r="M40" s="61">
        <f>I40-L40</f>
        <v>642.63237000000004</v>
      </c>
      <c r="N40" s="83" t="s">
        <v>63</v>
      </c>
      <c r="O40" s="60"/>
      <c r="P40" s="39"/>
    </row>
    <row r="41" spans="1:17" ht="178.5" customHeight="1" x14ac:dyDescent="0.25">
      <c r="A41" s="117">
        <v>5</v>
      </c>
      <c r="B41" s="82" t="s">
        <v>57</v>
      </c>
      <c r="C41" s="84">
        <v>14374</v>
      </c>
      <c r="D41" s="84">
        <f>D42+D43+D44+D45+D46</f>
        <v>14374</v>
      </c>
      <c r="E41" s="69"/>
      <c r="F41" s="69"/>
      <c r="G41" s="69"/>
      <c r="H41" s="61">
        <f>H42+H43+H44+H45+H46</f>
        <v>0</v>
      </c>
      <c r="I41" s="61">
        <f t="shared" ref="I41:L41" si="20">I42+I43+I44+I45+I46</f>
        <v>0</v>
      </c>
      <c r="J41" s="61">
        <f t="shared" si="20"/>
        <v>0</v>
      </c>
      <c r="K41" s="61">
        <f t="shared" si="20"/>
        <v>0</v>
      </c>
      <c r="L41" s="61">
        <f t="shared" si="20"/>
        <v>0</v>
      </c>
      <c r="M41" s="89">
        <f t="shared" si="15"/>
        <v>0</v>
      </c>
      <c r="N41" s="72"/>
      <c r="O41" s="90">
        <f t="shared" si="13"/>
        <v>14374</v>
      </c>
      <c r="P41" s="39"/>
    </row>
    <row r="42" spans="1:17" ht="71.25" customHeight="1" x14ac:dyDescent="0.25">
      <c r="A42" s="16" t="s">
        <v>85</v>
      </c>
      <c r="B42" s="82" t="s">
        <v>80</v>
      </c>
      <c r="C42" s="84"/>
      <c r="D42" s="89">
        <v>2214</v>
      </c>
      <c r="E42" s="69"/>
      <c r="F42" s="69"/>
      <c r="G42" s="69"/>
      <c r="H42" s="61"/>
      <c r="I42" s="61"/>
      <c r="J42" s="61"/>
      <c r="K42" s="61"/>
      <c r="L42" s="61"/>
      <c r="M42" s="89">
        <f t="shared" si="15"/>
        <v>0</v>
      </c>
      <c r="N42" s="72"/>
      <c r="O42" s="90">
        <f t="shared" si="13"/>
        <v>2214</v>
      </c>
      <c r="P42" s="39"/>
    </row>
    <row r="43" spans="1:17" ht="87" customHeight="1" x14ac:dyDescent="0.25">
      <c r="A43" s="16" t="s">
        <v>86</v>
      </c>
      <c r="B43" s="82" t="s">
        <v>81</v>
      </c>
      <c r="C43" s="84"/>
      <c r="D43" s="89">
        <v>1500</v>
      </c>
      <c r="E43" s="69"/>
      <c r="F43" s="69"/>
      <c r="G43" s="69"/>
      <c r="H43" s="61"/>
      <c r="I43" s="61"/>
      <c r="J43" s="61"/>
      <c r="K43" s="61"/>
      <c r="L43" s="61"/>
      <c r="M43" s="89">
        <f t="shared" si="15"/>
        <v>0</v>
      </c>
      <c r="N43" s="72"/>
      <c r="O43" s="90">
        <f t="shared" si="13"/>
        <v>1500</v>
      </c>
      <c r="P43" s="39"/>
    </row>
    <row r="44" spans="1:17" ht="94.5" customHeight="1" x14ac:dyDescent="0.25">
      <c r="A44" s="16" t="s">
        <v>87</v>
      </c>
      <c r="B44" s="82" t="s">
        <v>82</v>
      </c>
      <c r="C44" s="84"/>
      <c r="D44" s="89">
        <v>6000</v>
      </c>
      <c r="E44" s="69"/>
      <c r="F44" s="69"/>
      <c r="G44" s="69"/>
      <c r="H44" s="61"/>
      <c r="I44" s="61"/>
      <c r="J44" s="61"/>
      <c r="K44" s="61"/>
      <c r="L44" s="61"/>
      <c r="M44" s="89">
        <f t="shared" si="15"/>
        <v>0</v>
      </c>
      <c r="N44" s="72"/>
      <c r="O44" s="90">
        <f t="shared" si="13"/>
        <v>6000</v>
      </c>
      <c r="P44" s="39"/>
    </row>
    <row r="45" spans="1:17" ht="118.5" customHeight="1" x14ac:dyDescent="0.25">
      <c r="A45" s="16" t="s">
        <v>88</v>
      </c>
      <c r="B45" s="82" t="s">
        <v>83</v>
      </c>
      <c r="C45" s="84"/>
      <c r="D45" s="89">
        <v>3068</v>
      </c>
      <c r="E45" s="69"/>
      <c r="F45" s="69"/>
      <c r="G45" s="69"/>
      <c r="H45" s="61"/>
      <c r="I45" s="61"/>
      <c r="J45" s="61"/>
      <c r="K45" s="61"/>
      <c r="L45" s="61"/>
      <c r="M45" s="89">
        <f t="shared" si="15"/>
        <v>0</v>
      </c>
      <c r="N45" s="72"/>
      <c r="O45" s="90">
        <f t="shared" si="13"/>
        <v>3068</v>
      </c>
      <c r="P45" s="39"/>
    </row>
    <row r="46" spans="1:17" ht="90" customHeight="1" x14ac:dyDescent="0.25">
      <c r="A46" s="16" t="s">
        <v>89</v>
      </c>
      <c r="B46" s="82" t="s">
        <v>84</v>
      </c>
      <c r="C46" s="84"/>
      <c r="D46" s="89">
        <v>1592</v>
      </c>
      <c r="E46" s="69"/>
      <c r="F46" s="69"/>
      <c r="G46" s="69"/>
      <c r="H46" s="61"/>
      <c r="I46" s="61"/>
      <c r="J46" s="61"/>
      <c r="K46" s="61"/>
      <c r="L46" s="61"/>
      <c r="M46" s="89">
        <f t="shared" si="15"/>
        <v>0</v>
      </c>
      <c r="N46" s="72"/>
      <c r="O46" s="90">
        <f t="shared" si="13"/>
        <v>1592</v>
      </c>
      <c r="P46" s="39"/>
    </row>
    <row r="47" spans="1:17" ht="90" customHeight="1" x14ac:dyDescent="0.25">
      <c r="A47" s="115">
        <v>6</v>
      </c>
      <c r="B47" s="82" t="s">
        <v>58</v>
      </c>
      <c r="C47" s="84">
        <v>20725</v>
      </c>
      <c r="D47" s="84">
        <f>D48+D49+D50+D51+D52</f>
        <v>20725</v>
      </c>
      <c r="E47" s="69"/>
      <c r="F47" s="69"/>
      <c r="G47" s="69"/>
      <c r="H47" s="61">
        <f>H48+H49+H50+H51+H52</f>
        <v>0</v>
      </c>
      <c r="I47" s="61">
        <f t="shared" ref="I47:L47" si="21">I48+I49+I50+I51+I52</f>
        <v>0</v>
      </c>
      <c r="J47" s="61">
        <f t="shared" si="21"/>
        <v>0</v>
      </c>
      <c r="K47" s="61">
        <f t="shared" si="21"/>
        <v>0</v>
      </c>
      <c r="L47" s="61">
        <f t="shared" si="21"/>
        <v>0</v>
      </c>
      <c r="M47" s="84">
        <f t="shared" si="15"/>
        <v>0</v>
      </c>
      <c r="N47" s="72"/>
      <c r="O47" s="77">
        <f t="shared" si="13"/>
        <v>20725</v>
      </c>
      <c r="P47" s="39"/>
    </row>
    <row r="48" spans="1:17" ht="90" customHeight="1" x14ac:dyDescent="0.25">
      <c r="A48" s="53" t="s">
        <v>90</v>
      </c>
      <c r="B48" s="82" t="s">
        <v>95</v>
      </c>
      <c r="C48" s="84"/>
      <c r="D48" s="89">
        <v>9500</v>
      </c>
      <c r="E48" s="69"/>
      <c r="F48" s="69"/>
      <c r="G48" s="69"/>
      <c r="H48" s="61"/>
      <c r="I48" s="61"/>
      <c r="J48" s="61"/>
      <c r="K48" s="61"/>
      <c r="L48" s="61"/>
      <c r="M48" s="89">
        <f t="shared" si="15"/>
        <v>0</v>
      </c>
      <c r="N48" s="72"/>
      <c r="O48" s="90">
        <f t="shared" si="13"/>
        <v>9500</v>
      </c>
      <c r="P48" s="39"/>
    </row>
    <row r="49" spans="1:20" ht="90" customHeight="1" x14ac:dyDescent="0.25">
      <c r="A49" s="53" t="s">
        <v>91</v>
      </c>
      <c r="B49" s="82" t="s">
        <v>96</v>
      </c>
      <c r="C49" s="84"/>
      <c r="D49" s="89">
        <v>2900</v>
      </c>
      <c r="E49" s="69"/>
      <c r="F49" s="69"/>
      <c r="G49" s="69"/>
      <c r="H49" s="61"/>
      <c r="I49" s="61"/>
      <c r="J49" s="61"/>
      <c r="K49" s="61"/>
      <c r="L49" s="61"/>
      <c r="M49" s="89">
        <f t="shared" si="15"/>
        <v>0</v>
      </c>
      <c r="N49" s="72"/>
      <c r="O49" s="90">
        <f t="shared" si="13"/>
        <v>2900</v>
      </c>
      <c r="P49" s="39"/>
    </row>
    <row r="50" spans="1:20" ht="90" customHeight="1" x14ac:dyDescent="0.25">
      <c r="A50" s="53" t="s">
        <v>92</v>
      </c>
      <c r="B50" s="82" t="s">
        <v>97</v>
      </c>
      <c r="C50" s="84"/>
      <c r="D50" s="89">
        <v>800</v>
      </c>
      <c r="E50" s="69"/>
      <c r="F50" s="69"/>
      <c r="G50" s="69"/>
      <c r="H50" s="61"/>
      <c r="I50" s="61"/>
      <c r="J50" s="61"/>
      <c r="K50" s="61"/>
      <c r="L50" s="61"/>
      <c r="M50" s="89">
        <f t="shared" si="15"/>
        <v>0</v>
      </c>
      <c r="N50" s="72"/>
      <c r="O50" s="90">
        <f t="shared" si="13"/>
        <v>800</v>
      </c>
      <c r="P50" s="39"/>
    </row>
    <row r="51" spans="1:20" ht="90" customHeight="1" x14ac:dyDescent="0.25">
      <c r="A51" s="53" t="s">
        <v>93</v>
      </c>
      <c r="B51" s="82" t="s">
        <v>98</v>
      </c>
      <c r="C51" s="84"/>
      <c r="D51" s="89">
        <v>6000</v>
      </c>
      <c r="E51" s="69"/>
      <c r="F51" s="69"/>
      <c r="G51" s="69"/>
      <c r="H51" s="61"/>
      <c r="I51" s="61"/>
      <c r="J51" s="61"/>
      <c r="K51" s="61"/>
      <c r="L51" s="61"/>
      <c r="M51" s="89">
        <f t="shared" si="15"/>
        <v>0</v>
      </c>
      <c r="N51" s="72"/>
      <c r="O51" s="90">
        <f t="shared" si="13"/>
        <v>6000</v>
      </c>
      <c r="P51" s="39"/>
    </row>
    <row r="52" spans="1:20" ht="90" customHeight="1" x14ac:dyDescent="0.25">
      <c r="A52" s="53" t="s">
        <v>94</v>
      </c>
      <c r="B52" s="82" t="s">
        <v>99</v>
      </c>
      <c r="C52" s="84"/>
      <c r="D52" s="89">
        <v>1525</v>
      </c>
      <c r="E52" s="69"/>
      <c r="F52" s="69"/>
      <c r="G52" s="69"/>
      <c r="H52" s="61"/>
      <c r="I52" s="61"/>
      <c r="J52" s="61"/>
      <c r="K52" s="61"/>
      <c r="L52" s="61"/>
      <c r="M52" s="89">
        <f t="shared" si="15"/>
        <v>0</v>
      </c>
      <c r="N52" s="72"/>
      <c r="O52" s="90">
        <f t="shared" si="13"/>
        <v>1525</v>
      </c>
      <c r="P52" s="39"/>
    </row>
    <row r="53" spans="1:20" ht="118.5" customHeight="1" x14ac:dyDescent="0.25">
      <c r="A53" s="117">
        <v>7</v>
      </c>
      <c r="B53" s="82" t="s">
        <v>59</v>
      </c>
      <c r="C53" s="84">
        <v>2500</v>
      </c>
      <c r="D53" s="84">
        <v>2500</v>
      </c>
      <c r="E53" s="69"/>
      <c r="F53" s="69"/>
      <c r="G53" s="69"/>
      <c r="H53" s="61"/>
      <c r="I53" s="61"/>
      <c r="J53" s="61"/>
      <c r="K53" s="61"/>
      <c r="L53" s="61"/>
      <c r="M53" s="84">
        <f t="shared" si="15"/>
        <v>0</v>
      </c>
      <c r="N53" s="72"/>
      <c r="O53" s="77">
        <f t="shared" si="13"/>
        <v>2500</v>
      </c>
      <c r="P53" s="39"/>
    </row>
    <row r="54" spans="1:20" ht="131.25" x14ac:dyDescent="0.25">
      <c r="A54" s="115">
        <v>8</v>
      </c>
      <c r="B54" s="82" t="s">
        <v>60</v>
      </c>
      <c r="C54" s="84">
        <v>8076.6</v>
      </c>
      <c r="D54" s="84">
        <f>D55</f>
        <v>8076.6</v>
      </c>
      <c r="E54" s="69"/>
      <c r="F54" s="69"/>
      <c r="G54" s="69"/>
      <c r="H54" s="61">
        <f>H55</f>
        <v>0</v>
      </c>
      <c r="I54" s="61">
        <f t="shared" ref="I54:L54" si="22">I55</f>
        <v>0</v>
      </c>
      <c r="J54" s="61">
        <f t="shared" si="22"/>
        <v>0</v>
      </c>
      <c r="K54" s="61">
        <f t="shared" si="22"/>
        <v>0</v>
      </c>
      <c r="L54" s="61">
        <f t="shared" si="22"/>
        <v>0</v>
      </c>
      <c r="M54" s="84">
        <f t="shared" si="15"/>
        <v>0</v>
      </c>
      <c r="N54" s="72"/>
      <c r="O54" s="77">
        <f t="shared" si="13"/>
        <v>8076.6</v>
      </c>
      <c r="P54" s="39"/>
    </row>
    <row r="55" spans="1:20" ht="108.75" customHeight="1" x14ac:dyDescent="0.25">
      <c r="A55" s="53" t="s">
        <v>100</v>
      </c>
      <c r="B55" s="82" t="s">
        <v>101</v>
      </c>
      <c r="C55" s="84"/>
      <c r="D55" s="89">
        <v>8076.6</v>
      </c>
      <c r="E55" s="69"/>
      <c r="F55" s="69"/>
      <c r="G55" s="69"/>
      <c r="H55" s="61"/>
      <c r="I55" s="61"/>
      <c r="J55" s="61"/>
      <c r="K55" s="61"/>
      <c r="L55" s="61"/>
      <c r="M55" s="89">
        <f t="shared" si="15"/>
        <v>0</v>
      </c>
      <c r="N55" s="72"/>
      <c r="O55" s="90">
        <f t="shared" si="13"/>
        <v>8076.6</v>
      </c>
      <c r="P55" s="39"/>
    </row>
    <row r="59" spans="1:20" ht="40.5" customHeight="1" x14ac:dyDescent="0.3">
      <c r="A59" s="91"/>
      <c r="B59" s="92" t="s">
        <v>12</v>
      </c>
      <c r="C59" s="132"/>
      <c r="D59" s="132"/>
      <c r="E59" s="132"/>
      <c r="F59" s="132"/>
      <c r="G59" s="132"/>
      <c r="H59" s="93"/>
      <c r="I59" s="94"/>
      <c r="J59" s="94"/>
      <c r="K59" s="94"/>
      <c r="L59" s="94"/>
      <c r="M59" s="95"/>
      <c r="N59" s="133"/>
      <c r="O59" s="133"/>
      <c r="P59" s="133"/>
      <c r="Q59" s="96"/>
      <c r="R59" s="96"/>
      <c r="S59" s="96"/>
      <c r="T59" s="96"/>
    </row>
    <row r="60" spans="1:20" ht="18.75" x14ac:dyDescent="0.25">
      <c r="A60" s="97"/>
      <c r="B60" s="98"/>
      <c r="C60" s="134" t="s">
        <v>13</v>
      </c>
      <c r="D60" s="135"/>
      <c r="E60" s="135"/>
      <c r="F60" s="135"/>
      <c r="G60" s="135"/>
      <c r="H60" s="99"/>
      <c r="I60" s="134" t="s">
        <v>14</v>
      </c>
      <c r="J60" s="134"/>
      <c r="K60" s="134"/>
      <c r="L60" s="99"/>
      <c r="M60" s="93"/>
      <c r="N60" s="136" t="s">
        <v>15</v>
      </c>
      <c r="O60" s="136"/>
      <c r="P60" s="136"/>
      <c r="Q60" s="96"/>
      <c r="R60" s="96"/>
      <c r="S60" s="96"/>
      <c r="T60" s="96"/>
    </row>
    <row r="61" spans="1:20" ht="18.75" x14ac:dyDescent="0.25">
      <c r="A61" s="97"/>
      <c r="B61" s="98"/>
      <c r="C61" s="99"/>
      <c r="D61" s="100"/>
      <c r="E61" s="100"/>
      <c r="F61" s="100"/>
      <c r="G61" s="100"/>
      <c r="H61" s="99"/>
      <c r="I61" s="99"/>
      <c r="J61" s="99"/>
      <c r="K61" s="99"/>
      <c r="L61" s="99"/>
      <c r="M61" s="93"/>
      <c r="N61" s="101"/>
      <c r="O61" s="101"/>
      <c r="P61" s="101"/>
      <c r="Q61" s="96"/>
      <c r="R61" s="96"/>
      <c r="S61" s="96"/>
      <c r="T61" s="96"/>
    </row>
    <row r="62" spans="1:20" ht="18.75" x14ac:dyDescent="0.25">
      <c r="A62" s="91"/>
      <c r="B62" s="92" t="s">
        <v>16</v>
      </c>
      <c r="C62" s="132"/>
      <c r="D62" s="140"/>
      <c r="E62" s="140"/>
      <c r="F62" s="140"/>
      <c r="G62" s="140"/>
      <c r="H62" s="93"/>
      <c r="I62" s="99"/>
      <c r="J62" s="99"/>
      <c r="K62" s="99"/>
      <c r="L62" s="99"/>
      <c r="M62" s="99"/>
      <c r="N62" s="132"/>
      <c r="O62" s="132"/>
      <c r="P62" s="132"/>
      <c r="Q62" s="96"/>
      <c r="R62" s="96"/>
      <c r="S62" s="96"/>
      <c r="T62" s="96"/>
    </row>
    <row r="63" spans="1:20" ht="18.75" x14ac:dyDescent="0.3">
      <c r="A63" s="102"/>
      <c r="B63" s="103"/>
      <c r="C63" s="141" t="s">
        <v>13</v>
      </c>
      <c r="D63" s="142"/>
      <c r="E63" s="142"/>
      <c r="F63" s="142"/>
      <c r="G63" s="142"/>
      <c r="H63" s="104"/>
      <c r="I63" s="141" t="s">
        <v>14</v>
      </c>
      <c r="J63" s="141"/>
      <c r="K63" s="141"/>
      <c r="L63" s="104"/>
      <c r="M63" s="105"/>
      <c r="N63" s="138" t="s">
        <v>15</v>
      </c>
      <c r="O63" s="138"/>
      <c r="P63" s="138"/>
      <c r="Q63" s="96"/>
      <c r="R63" s="96"/>
      <c r="S63" s="96"/>
      <c r="T63" s="96"/>
    </row>
    <row r="64" spans="1:20" ht="18.75" x14ac:dyDescent="0.3">
      <c r="A64" s="102"/>
      <c r="B64" s="106"/>
      <c r="C64" s="106"/>
      <c r="D64" s="107"/>
      <c r="E64" s="107"/>
      <c r="F64" s="107"/>
      <c r="G64" s="107"/>
      <c r="H64" s="108"/>
      <c r="I64" s="108"/>
      <c r="J64" s="108"/>
      <c r="K64" s="108"/>
      <c r="L64" s="109"/>
      <c r="M64" s="110"/>
      <c r="N64" s="137"/>
      <c r="O64" s="137"/>
      <c r="P64" s="137"/>
      <c r="Q64" s="96"/>
      <c r="R64" s="96"/>
      <c r="S64" s="96"/>
      <c r="T64" s="96"/>
    </row>
    <row r="65" spans="1:20" ht="18.75" x14ac:dyDescent="0.3">
      <c r="A65" s="102"/>
      <c r="B65" s="106"/>
      <c r="C65" s="106"/>
      <c r="D65" s="107"/>
      <c r="E65" s="107"/>
      <c r="F65" s="107"/>
      <c r="G65" s="107"/>
      <c r="H65" s="108"/>
      <c r="I65" s="108"/>
      <c r="J65" s="108"/>
      <c r="K65" s="108"/>
      <c r="L65" s="109"/>
      <c r="M65" s="111"/>
      <c r="N65" s="138" t="s">
        <v>17</v>
      </c>
      <c r="O65" s="138"/>
      <c r="P65" s="139"/>
      <c r="Q65" s="96"/>
      <c r="R65" s="96"/>
      <c r="S65" s="96"/>
      <c r="T65" s="96"/>
    </row>
  </sheetData>
  <mergeCells count="30">
    <mergeCell ref="N64:P64"/>
    <mergeCell ref="N65:P65"/>
    <mergeCell ref="C62:G62"/>
    <mergeCell ref="N62:P62"/>
    <mergeCell ref="C63:G63"/>
    <mergeCell ref="I63:K63"/>
    <mergeCell ref="N63:P63"/>
    <mergeCell ref="E5:I5"/>
    <mergeCell ref="P6:P8"/>
    <mergeCell ref="C59:G59"/>
    <mergeCell ref="N59:P59"/>
    <mergeCell ref="C60:G60"/>
    <mergeCell ref="I60:K60"/>
    <mergeCell ref="N60:P60"/>
    <mergeCell ref="A1:E1"/>
    <mergeCell ref="F2:I2"/>
    <mergeCell ref="A3:P3"/>
    <mergeCell ref="F1:I1"/>
    <mergeCell ref="E4:I4"/>
    <mergeCell ref="A6:A8"/>
    <mergeCell ref="B6:B8"/>
    <mergeCell ref="C6:C8"/>
    <mergeCell ref="J6:N7"/>
    <mergeCell ref="O6:O8"/>
    <mergeCell ref="E6:I6"/>
    <mergeCell ref="E7:E8"/>
    <mergeCell ref="F7:F8"/>
    <mergeCell ref="G7:G8"/>
    <mergeCell ref="H7:I7"/>
    <mergeCell ref="D6:D8"/>
  </mergeCells>
  <printOptions horizontalCentered="1" verticalCentered="1"/>
  <pageMargins left="0.19685039370078741" right="0.19685039370078741" top="0.19685039370078741" bottom="0.19685039370078741" header="0" footer="0"/>
  <pageSetup paperSize="8" scale="47" fitToHeight="20" orientation="landscape" r:id="rId1"/>
  <rowBreaks count="3" manualBreakCount="3">
    <brk id="19" max="15" man="1"/>
    <brk id="32" max="15" man="1"/>
    <brk id="40" max="15" man="1"/>
  </rowBreaks>
  <ignoredErrors>
    <ignoredError sqref="D13" formulaRange="1"/>
    <ignoredError sqref="M30 M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8"/>
  <sheetViews>
    <sheetView workbookViewId="0">
      <selection activeCell="J15" sqref="J15"/>
    </sheetView>
  </sheetViews>
  <sheetFormatPr defaultRowHeight="15" x14ac:dyDescent="0.25"/>
  <sheetData>
    <row r="1" spans="1:16" ht="18" x14ac:dyDescent="0.25">
      <c r="A1" s="18"/>
      <c r="B1" s="18" t="s">
        <v>12</v>
      </c>
      <c r="C1" s="144"/>
      <c r="D1" s="145"/>
      <c r="E1" s="145"/>
      <c r="F1" s="145"/>
      <c r="G1" s="145"/>
      <c r="H1" s="19"/>
      <c r="I1" s="20"/>
      <c r="J1" s="20"/>
      <c r="K1" s="20"/>
      <c r="L1" s="20"/>
      <c r="M1" s="14"/>
      <c r="N1" s="21"/>
      <c r="O1" s="21"/>
      <c r="P1" s="21"/>
    </row>
    <row r="2" spans="1:16" ht="18" x14ac:dyDescent="0.25">
      <c r="A2" s="22"/>
      <c r="B2" s="22"/>
      <c r="C2" s="146" t="s">
        <v>13</v>
      </c>
      <c r="D2" s="147"/>
      <c r="E2" s="147"/>
      <c r="F2" s="147"/>
      <c r="G2" s="147"/>
      <c r="H2" s="23"/>
      <c r="I2" s="146" t="s">
        <v>14</v>
      </c>
      <c r="J2" s="146"/>
      <c r="K2" s="146"/>
      <c r="L2" s="23"/>
      <c r="M2" s="24"/>
      <c r="N2" s="148" t="s">
        <v>15</v>
      </c>
      <c r="O2" s="148"/>
      <c r="P2" s="148"/>
    </row>
    <row r="3" spans="1:16" ht="18" x14ac:dyDescent="0.25">
      <c r="A3" s="18"/>
      <c r="B3" s="18" t="s">
        <v>16</v>
      </c>
      <c r="C3" s="144"/>
      <c r="D3" s="145"/>
      <c r="E3" s="145"/>
      <c r="F3" s="145"/>
      <c r="G3" s="145"/>
      <c r="H3" s="19"/>
      <c r="I3" s="23"/>
      <c r="J3" s="23"/>
      <c r="K3" s="23"/>
      <c r="L3" s="23"/>
      <c r="M3" s="25"/>
      <c r="N3" s="26"/>
      <c r="O3" s="27"/>
      <c r="P3" s="26"/>
    </row>
    <row r="4" spans="1:16" ht="18" x14ac:dyDescent="0.25">
      <c r="A4" s="22"/>
      <c r="B4" s="14"/>
      <c r="C4" s="146" t="s">
        <v>13</v>
      </c>
      <c r="D4" s="147"/>
      <c r="E4" s="147"/>
      <c r="F4" s="147"/>
      <c r="G4" s="147"/>
      <c r="H4" s="23"/>
      <c r="I4" s="146" t="s">
        <v>14</v>
      </c>
      <c r="J4" s="146"/>
      <c r="K4" s="146"/>
      <c r="L4" s="23"/>
      <c r="M4" s="24"/>
      <c r="N4" s="143" t="s">
        <v>15</v>
      </c>
      <c r="O4" s="143"/>
      <c r="P4" s="143"/>
    </row>
    <row r="5" spans="1:16" ht="16.5" x14ac:dyDescent="0.3">
      <c r="A5" s="28"/>
      <c r="B5" s="29"/>
      <c r="C5" s="29"/>
      <c r="D5" s="30"/>
      <c r="E5" s="30"/>
      <c r="F5" s="30"/>
      <c r="G5" s="30"/>
      <c r="H5" s="31"/>
      <c r="I5" s="31"/>
      <c r="J5" s="31"/>
      <c r="K5" s="31"/>
      <c r="L5" s="28"/>
      <c r="M5" s="25"/>
      <c r="N5" s="31"/>
      <c r="O5" s="31"/>
      <c r="P5" s="31"/>
    </row>
    <row r="6" spans="1:16" ht="16.5" x14ac:dyDescent="0.3">
      <c r="A6" s="28"/>
      <c r="B6" s="29"/>
      <c r="C6" s="29"/>
      <c r="D6" s="30"/>
      <c r="E6" s="30"/>
      <c r="F6" s="30"/>
      <c r="G6" s="30"/>
      <c r="H6" s="31"/>
      <c r="I6" s="31"/>
      <c r="J6" s="31"/>
      <c r="K6" s="31"/>
      <c r="L6" s="28"/>
      <c r="M6" s="32"/>
      <c r="N6" s="143" t="s">
        <v>17</v>
      </c>
      <c r="O6" s="143"/>
      <c r="P6" s="143"/>
    </row>
    <row r="7" spans="1:16" ht="16.5" x14ac:dyDescent="0.3">
      <c r="A7" s="28"/>
      <c r="B7" s="29"/>
      <c r="C7" s="29"/>
      <c r="D7" s="30"/>
      <c r="E7" s="30"/>
      <c r="F7" s="30"/>
      <c r="G7" s="30"/>
      <c r="H7" s="31"/>
      <c r="I7" s="31"/>
      <c r="J7" s="31"/>
      <c r="K7" s="31"/>
      <c r="L7" s="28"/>
      <c r="M7" s="17"/>
      <c r="N7" s="33"/>
      <c r="O7" s="33"/>
      <c r="P7" s="33"/>
    </row>
    <row r="8" spans="1:16" ht="16.5" x14ac:dyDescent="0.3">
      <c r="A8" s="28"/>
      <c r="B8" s="29"/>
      <c r="C8" s="29"/>
      <c r="D8" s="30"/>
      <c r="E8" s="30"/>
      <c r="F8" s="30"/>
      <c r="G8" s="30"/>
      <c r="H8" s="31"/>
      <c r="I8" s="31"/>
      <c r="J8" s="31"/>
      <c r="K8" s="31"/>
      <c r="L8" s="28"/>
      <c r="M8" s="32"/>
      <c r="N8" s="143" t="s">
        <v>18</v>
      </c>
      <c r="O8" s="143"/>
      <c r="P8" s="143"/>
    </row>
  </sheetData>
  <mergeCells count="10">
    <mergeCell ref="N6:P6"/>
    <mergeCell ref="N8:P8"/>
    <mergeCell ref="C1:G1"/>
    <mergeCell ref="C2:G2"/>
    <mergeCell ref="I2:K2"/>
    <mergeCell ref="N2:P2"/>
    <mergeCell ref="C3:G3"/>
    <mergeCell ref="C4:G4"/>
    <mergeCell ref="I4:K4"/>
    <mergeCell ref="N4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Мониторинг</vt:lpstr>
      <vt:lpstr>Лист1</vt:lpstr>
      <vt:lpstr>Мониторинг!Область_печати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Бобкова Елена Геннадиевна</cp:lastModifiedBy>
  <cp:lastPrinted>2017-02-13T12:08:28Z</cp:lastPrinted>
  <dcterms:created xsi:type="dcterms:W3CDTF">2014-04-22T13:17:34Z</dcterms:created>
  <dcterms:modified xsi:type="dcterms:W3CDTF">2017-03-10T06:52:05Z</dcterms:modified>
</cp:coreProperties>
</file>