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715" windowHeight="7935" activeTab="1"/>
  </bookViews>
  <sheets>
    <sheet name="стр.1" sheetId="1" r:id="rId1"/>
    <sheet name="cтр.2_3" sheetId="2" r:id="rId2"/>
  </sheets>
  <definedNames>
    <definedName name="_xlnm.Print_Area" localSheetId="1">'cтр.2_3'!$A$13:$FE$82</definedName>
    <definedName name="_xlnm.Print_Area" localSheetId="0">'стр.1'!$A$1:$EY$31</definedName>
  </definedNames>
  <calcPr fullCalcOnLoad="1"/>
</workbook>
</file>

<file path=xl/sharedStrings.xml><?xml version="1.0" encoding="utf-8"?>
<sst xmlns="http://schemas.openxmlformats.org/spreadsheetml/2006/main" count="247" uniqueCount="129">
  <si>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</si>
  <si>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</si>
  <si>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</si>
  <si>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за январь - </t>
  </si>
  <si>
    <t>(нарастающим итогом)</t>
  </si>
  <si>
    <t>СВЕДЕНИЯ ОБ ИСПОЛЬЗОВАНИИ СРЕДСТВ ИЗ БЮДЖЕТНЫХ И ВНЕБЮДЖЕТНЫХ ИСТОЧНИКОВ</t>
  </si>
  <si>
    <t>ФИНАНСИРОВАНИЯ НА ВЫПОЛНЕНИЕ ФЕДЕРАЛЬНЫХ ЦЕЛЕВЫХ ПРОГРАММ</t>
  </si>
  <si>
    <t xml:space="preserve"> года</t>
  </si>
  <si>
    <t>Представляют:</t>
  </si>
  <si>
    <t>Сроки представления</t>
  </si>
  <si>
    <t>-</t>
  </si>
  <si>
    <t>Форма № 1-ФП</t>
  </si>
  <si>
    <t>Квартальная</t>
  </si>
  <si>
    <t>на 35 день после отчетного периода</t>
  </si>
  <si>
    <t>на 40 день после отчетного периода</t>
  </si>
  <si>
    <t>Наименование отчитывающейся организации</t>
  </si>
  <si>
    <t>Почтовый адрес</t>
  </si>
  <si>
    <t>Код</t>
  </si>
  <si>
    <t>0608007</t>
  </si>
  <si>
    <t>Государственный заказчик программы (подпрограммы)</t>
  </si>
  <si>
    <t>Наименование</t>
  </si>
  <si>
    <t>Программа</t>
  </si>
  <si>
    <t>Подпрограмма</t>
  </si>
  <si>
    <t>Раздел 1. Средства на выполнение федеральной целевой программы (подпрограммы)</t>
  </si>
  <si>
    <t>№ стро-ки</t>
  </si>
  <si>
    <t>Источники финансирования
и направления расходов</t>
  </si>
  <si>
    <t>Бюджетные (внебюджетные) назначения
по программе (подпрограмме)
на отчетный год</t>
  </si>
  <si>
    <t>Стоимость заключенных контрактов
на выполнение программы (подпрограммы)
с начала года</t>
  </si>
  <si>
    <t>всего</t>
  </si>
  <si>
    <t>из них контрактов прошлых лет</t>
  </si>
  <si>
    <t>Стоимость оплаченных контрактов
с начала года</t>
  </si>
  <si>
    <t>Фактическое поступление средств на реализацию программы (подпрограммы)</t>
  </si>
  <si>
    <t>с начала
года</t>
  </si>
  <si>
    <t>в том числе
за отчетный квартал</t>
  </si>
  <si>
    <t>Фактически использовано средств (кассовые расходы) на реализацию программы (подпрограммы)</t>
  </si>
  <si>
    <t>Код по ОКЕИ: тысяча рублей - 384</t>
  </si>
  <si>
    <t>001</t>
  </si>
  <si>
    <t>Объем средств - всего</t>
  </si>
  <si>
    <t>в том числе:</t>
  </si>
  <si>
    <t>из федерального бюджета</t>
  </si>
  <si>
    <t>002</t>
  </si>
  <si>
    <t>003</t>
  </si>
  <si>
    <t>из них на возвратной основе</t>
  </si>
  <si>
    <t>х</t>
  </si>
  <si>
    <t>004</t>
  </si>
  <si>
    <t>005</t>
  </si>
  <si>
    <t>006</t>
  </si>
  <si>
    <t>из внебюджетных источников - всего</t>
  </si>
  <si>
    <t>собственные средства организаций</t>
  </si>
  <si>
    <t>007</t>
  </si>
  <si>
    <t>008</t>
  </si>
  <si>
    <t>кредиты</t>
  </si>
  <si>
    <t>009</t>
  </si>
  <si>
    <t>средства иностранных инвесторов</t>
  </si>
  <si>
    <t>010</t>
  </si>
  <si>
    <t>заемные средства</t>
  </si>
  <si>
    <t>011</t>
  </si>
  <si>
    <t>прочие</t>
  </si>
  <si>
    <t>020</t>
  </si>
  <si>
    <t>Из общего объема средств:</t>
  </si>
  <si>
    <t>Капитальные вложения - всего</t>
  </si>
  <si>
    <t>021</t>
  </si>
  <si>
    <t>из них:</t>
  </si>
  <si>
    <t>на возвратной основе</t>
  </si>
  <si>
    <t>022</t>
  </si>
  <si>
    <t>023</t>
  </si>
  <si>
    <t>из бюджета субъектов Российской</t>
  </si>
  <si>
    <t>Федерации и местных бюджетов</t>
  </si>
  <si>
    <t>024</t>
  </si>
  <si>
    <t>025</t>
  </si>
  <si>
    <t>026</t>
  </si>
  <si>
    <t>027</t>
  </si>
  <si>
    <t>028</t>
  </si>
  <si>
    <t>029</t>
  </si>
  <si>
    <t>030</t>
  </si>
  <si>
    <t>040</t>
  </si>
  <si>
    <t>НИОКР - всего</t>
  </si>
  <si>
    <t>041</t>
  </si>
  <si>
    <t>042</t>
  </si>
  <si>
    <t>043</t>
  </si>
  <si>
    <t>044</t>
  </si>
  <si>
    <t>045</t>
  </si>
  <si>
    <t>046</t>
  </si>
  <si>
    <t>047</t>
  </si>
  <si>
    <t>048</t>
  </si>
  <si>
    <t>050</t>
  </si>
  <si>
    <t>Прочие нужды - всего</t>
  </si>
  <si>
    <t>051</t>
  </si>
  <si>
    <t>052</t>
  </si>
  <si>
    <t>053</t>
  </si>
  <si>
    <t>054</t>
  </si>
  <si>
    <t>055</t>
  </si>
  <si>
    <t>056</t>
  </si>
  <si>
    <t>057</t>
  </si>
  <si>
    <t>058</t>
  </si>
  <si>
    <t>* Раздел 2 заполняет только государственный заказчик (государственный заказчик - координатор) программы (подпрограммы).</t>
  </si>
  <si>
    <t>Руководитель</t>
  </si>
  <si>
    <t>организации</t>
  </si>
  <si>
    <t>(Ф.И.О.)</t>
  </si>
  <si>
    <t>(подпись)</t>
  </si>
  <si>
    <t>Должностное лицо,</t>
  </si>
  <si>
    <t>ответственное за</t>
  </si>
  <si>
    <t>составление формы</t>
  </si>
  <si>
    <t>(должность)</t>
  </si>
  <si>
    <t>"</t>
  </si>
  <si>
    <t xml:space="preserve"> год</t>
  </si>
  <si>
    <t>(номер контактного телефона)</t>
  </si>
  <si>
    <t>(дата составления документа)</t>
  </si>
  <si>
    <t>Код программы (подпрограммы) по бюджетной классификации</t>
  </si>
  <si>
    <t>ГМЦ Росстата (105679, г. Москва, Измайловское шоссе, д. 44)</t>
  </si>
  <si>
    <t>государственным заказчикам федеральных целевых программ (подпрограмм);</t>
  </si>
  <si>
    <t>государственные заказчики федеральных целевых программ (подпрограмм):</t>
  </si>
  <si>
    <t>государственным заказчикам - координаторам федеральных целевых программ;</t>
  </si>
  <si>
    <t>государственные заказчики - координаторы федеральных целевых программ:</t>
  </si>
  <si>
    <t>Утверждена
Постановлением Росстата
от 01.08.2007 № 60</t>
  </si>
  <si>
    <t>на 30 день после отчетного периода</t>
  </si>
  <si>
    <t>главные распорядители средств федерального бюджета, предусмотренных
на выполнение федеральных целевых программ (подпрограмм):</t>
  </si>
  <si>
    <t>Код
формы
по ОКУД</t>
  </si>
  <si>
    <t>отчитывающейся организации
по ОКПО</t>
  </si>
  <si>
    <t>декабрь</t>
  </si>
  <si>
    <t>07</t>
  </si>
  <si>
    <t>Министерство внутренних дел Российской Федерации (МВД России)</t>
  </si>
  <si>
    <t>117049, г. Москва, ул. Житная, 16</t>
  </si>
  <si>
    <t>"Повышение безопасности дорожного движения в 2006 - 2012 годах"</t>
  </si>
  <si>
    <t>1005900</t>
  </si>
  <si>
    <t>Министерство внутренних дел Российской Федерации</t>
  </si>
  <si>
    <t>08</t>
  </si>
  <si>
    <t>Бухгалтер</t>
  </si>
  <si>
    <t>622-32-18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</si>
</sst>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1" fillId="2" borderId="10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165" fontId="1" fillId="0" borderId="16" xfId="0" applyNumberFormat="1" applyFont="1" applyFill="1" applyBorder="1" applyAlignment="1">
      <alignment horizontal="center"/>
    </xf>
    <xf numFmtId="165" fontId="1" fillId="0" borderId="26" xfId="0" applyNumberFormat="1" applyFont="1" applyFill="1" applyBorder="1" applyAlignment="1">
      <alignment horizontal="center"/>
    </xf>
    <xf numFmtId="165" fontId="1" fillId="0" borderId="3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 indent="2"/>
    </xf>
    <xf numFmtId="0" fontId="1" fillId="0" borderId="30" xfId="0" applyFont="1" applyFill="1" applyBorder="1" applyAlignment="1">
      <alignment horizontal="left" wrapText="1" indent="2"/>
    </xf>
    <xf numFmtId="165" fontId="1" fillId="0" borderId="14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 indent="2"/>
    </xf>
    <xf numFmtId="0" fontId="1" fillId="0" borderId="15" xfId="0" applyFont="1" applyFill="1" applyBorder="1" applyAlignment="1">
      <alignment horizontal="left" wrapText="1" indent="2"/>
    </xf>
    <xf numFmtId="165" fontId="1" fillId="0" borderId="9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left" wrapText="1" indent="2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indent="4"/>
    </xf>
    <xf numFmtId="0" fontId="1" fillId="0" borderId="15" xfId="0" applyFont="1" applyFill="1" applyBorder="1" applyAlignment="1">
      <alignment horizontal="left" indent="4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left" wrapText="1" indent="1"/>
    </xf>
    <xf numFmtId="0" fontId="1" fillId="0" borderId="30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1" fillId="0" borderId="13" xfId="0" applyFont="1" applyFill="1" applyBorder="1" applyAlignment="1">
      <alignment horizontal="left" wrapText="1" indent="1"/>
    </xf>
    <xf numFmtId="0" fontId="1" fillId="0" borderId="15" xfId="0" applyFont="1" applyFill="1" applyBorder="1" applyAlignment="1">
      <alignment horizontal="left" wrapText="1" indent="1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indent="2"/>
    </xf>
    <xf numFmtId="0" fontId="1" fillId="0" borderId="11" xfId="0" applyFont="1" applyFill="1" applyBorder="1" applyAlignment="1">
      <alignment horizontal="left" indent="2"/>
    </xf>
    <xf numFmtId="0" fontId="1" fillId="0" borderId="13" xfId="0" applyFont="1" applyFill="1" applyBorder="1" applyAlignment="1">
      <alignment horizontal="left" indent="6"/>
    </xf>
    <xf numFmtId="0" fontId="1" fillId="0" borderId="15" xfId="0" applyFont="1" applyFill="1" applyBorder="1" applyAlignment="1">
      <alignment horizontal="left" indent="6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indent="1"/>
    </xf>
    <xf numFmtId="0" fontId="1" fillId="0" borderId="15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wrapText="1" indent="1"/>
    </xf>
    <xf numFmtId="49" fontId="1" fillId="0" borderId="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0"/>
  <sheetViews>
    <sheetView view="pageBreakPreview" zoomScaleSheetLayoutView="100" workbookViewId="0" topLeftCell="A1">
      <selection activeCell="AP37" sqref="AP36:AP37"/>
    </sheetView>
  </sheetViews>
  <sheetFormatPr defaultColWidth="9.00390625" defaultRowHeight="12.75"/>
  <cols>
    <col min="1" max="16384" width="0.875" style="1" customWidth="1"/>
  </cols>
  <sheetData>
    <row r="1" spans="19:138" ht="18.75" customHeight="1" thickBot="1">
      <c r="S1" s="83" t="s">
        <v>0</v>
      </c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5"/>
    </row>
    <row r="2" ht="6" customHeight="1" thickBot="1"/>
    <row r="3" spans="19:138" ht="13.5" thickBot="1">
      <c r="S3" s="48" t="s">
        <v>1</v>
      </c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66"/>
    </row>
    <row r="4" ht="13.5" thickBot="1"/>
    <row r="5" spans="14:143" ht="52.5" customHeight="1" thickBot="1">
      <c r="N5" s="2"/>
      <c r="O5" s="86" t="s">
        <v>2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3"/>
    </row>
    <row r="6" ht="13.5" thickBot="1"/>
    <row r="7" spans="30:131" ht="13.5" customHeight="1">
      <c r="AD7" s="87" t="s">
        <v>5</v>
      </c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9"/>
    </row>
    <row r="8" spans="30:131" ht="13.5" customHeight="1">
      <c r="AD8" s="95" t="s">
        <v>6</v>
      </c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7"/>
    </row>
    <row r="9" spans="30:131" ht="12.75"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6"/>
      <c r="BT9" s="6"/>
      <c r="BU9" s="6"/>
      <c r="BV9" s="7" t="s">
        <v>3</v>
      </c>
      <c r="BW9" s="76" t="s">
        <v>119</v>
      </c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7">
        <v>20</v>
      </c>
      <c r="CK9" s="77"/>
      <c r="CL9" s="77"/>
      <c r="CM9" s="77"/>
      <c r="CN9" s="78" t="s">
        <v>120</v>
      </c>
      <c r="CO9" s="78"/>
      <c r="CP9" s="78"/>
      <c r="CQ9" s="8" t="s">
        <v>7</v>
      </c>
      <c r="CR9" s="5"/>
      <c r="CS9" s="9"/>
      <c r="CT9" s="9"/>
      <c r="CU9" s="9"/>
      <c r="CV9" s="9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10"/>
    </row>
    <row r="10" spans="30:131" s="11" customFormat="1" ht="12" thickBot="1">
      <c r="AD10" s="12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4"/>
      <c r="BG10" s="14"/>
      <c r="BH10" s="14"/>
      <c r="BI10" s="14"/>
      <c r="BJ10" s="14"/>
      <c r="BK10" s="14"/>
      <c r="BL10" s="14"/>
      <c r="BM10" s="79" t="s">
        <v>4</v>
      </c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4"/>
      <c r="CT10" s="14"/>
      <c r="CU10" s="14"/>
      <c r="CV10" s="14"/>
      <c r="CW10" s="14"/>
      <c r="CX10" s="14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5"/>
    </row>
    <row r="11" ht="35.25" customHeight="1" thickBot="1"/>
    <row r="12" spans="1:153" ht="16.5" customHeight="1" thickBot="1">
      <c r="A12" s="48" t="s">
        <v>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66"/>
      <c r="CG12" s="48" t="s">
        <v>9</v>
      </c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66"/>
      <c r="DQ12" s="16"/>
      <c r="DR12" s="16"/>
      <c r="DS12" s="17"/>
      <c r="DT12" s="16"/>
      <c r="DY12" s="50" t="s">
        <v>11</v>
      </c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2"/>
    </row>
    <row r="13" spans="1:155" ht="26.25" customHeight="1">
      <c r="A13" s="18"/>
      <c r="B13" s="101" t="s">
        <v>116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2"/>
      <c r="CG13" s="105" t="s">
        <v>115</v>
      </c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7"/>
      <c r="DS13" s="19"/>
      <c r="DW13" s="75" t="s">
        <v>114</v>
      </c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</row>
    <row r="14" spans="1:155" ht="12.75" customHeight="1">
      <c r="A14" s="18"/>
      <c r="B14" s="20"/>
      <c r="C14" s="20"/>
      <c r="D14" s="58" t="s">
        <v>10</v>
      </c>
      <c r="E14" s="58"/>
      <c r="F14" s="46" t="s">
        <v>110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7"/>
      <c r="CG14" s="108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10"/>
      <c r="DS14" s="19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</row>
    <row r="15" spans="1:155" ht="18" customHeight="1">
      <c r="A15" s="18"/>
      <c r="B15" s="16"/>
      <c r="C15" s="16"/>
      <c r="D15" s="58" t="s">
        <v>10</v>
      </c>
      <c r="E15" s="58"/>
      <c r="F15" s="59" t="s">
        <v>109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60"/>
      <c r="CG15" s="108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10"/>
      <c r="DR15" s="19"/>
      <c r="DS15" s="19"/>
      <c r="DT15" s="19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</row>
    <row r="16" spans="1:155" ht="12.75" customHeight="1" thickBot="1">
      <c r="A16" s="18"/>
      <c r="B16" s="73" t="s">
        <v>111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4"/>
      <c r="CG16" s="55" t="s">
        <v>13</v>
      </c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7"/>
      <c r="DR16" s="19"/>
      <c r="DS16" s="19"/>
      <c r="DT16" s="19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</row>
    <row r="17" spans="1:155" ht="12" customHeight="1">
      <c r="A17" s="18"/>
      <c r="B17" s="16"/>
      <c r="C17" s="16"/>
      <c r="D17" s="58" t="s">
        <v>10</v>
      </c>
      <c r="E17" s="58"/>
      <c r="F17" s="103" t="s">
        <v>112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4"/>
      <c r="CG17" s="98" t="s">
        <v>14</v>
      </c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100"/>
      <c r="DR17" s="19"/>
      <c r="DS17" s="19"/>
      <c r="DT17" s="19"/>
      <c r="DW17" s="19"/>
      <c r="DX17" s="19"/>
      <c r="DY17" s="67" t="s">
        <v>12</v>
      </c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9"/>
      <c r="EX17" s="19"/>
      <c r="EY17" s="19"/>
    </row>
    <row r="18" spans="1:155" ht="4.5" customHeight="1" thickBot="1">
      <c r="A18" s="18"/>
      <c r="B18" s="16"/>
      <c r="C18" s="16"/>
      <c r="D18" s="58" t="s">
        <v>10</v>
      </c>
      <c r="E18" s="58"/>
      <c r="F18" s="59" t="s">
        <v>109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60"/>
      <c r="CG18" s="98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100"/>
      <c r="DR18" s="19"/>
      <c r="DS18" s="19"/>
      <c r="DT18" s="19"/>
      <c r="DW18" s="19"/>
      <c r="DX18" s="19"/>
      <c r="DY18" s="70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2"/>
      <c r="EX18" s="19"/>
      <c r="EY18" s="19"/>
    </row>
    <row r="19" spans="1:155" ht="8.25" customHeight="1">
      <c r="A19" s="18"/>
      <c r="B19" s="16"/>
      <c r="C19" s="16"/>
      <c r="D19" s="58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60"/>
      <c r="CG19" s="98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100"/>
      <c r="DR19" s="19"/>
      <c r="DS19" s="19"/>
      <c r="DT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</row>
    <row r="20" spans="1:155" ht="16.5" customHeight="1">
      <c r="A20" s="18"/>
      <c r="B20" s="62" t="s">
        <v>113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3"/>
      <c r="CG20" s="98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100"/>
      <c r="DR20" s="19"/>
      <c r="DS20" s="19"/>
      <c r="DT20" s="19"/>
      <c r="DU20" s="23"/>
      <c r="DV20" s="24"/>
      <c r="DW20" s="23"/>
      <c r="DX20" s="24"/>
      <c r="EX20" s="24"/>
      <c r="EY20" s="24"/>
    </row>
    <row r="21" spans="1:155" ht="12.75">
      <c r="A21" s="21"/>
      <c r="B21" s="22"/>
      <c r="C21" s="22"/>
      <c r="D21" s="64" t="s">
        <v>10</v>
      </c>
      <c r="E21" s="64"/>
      <c r="F21" s="65" t="s">
        <v>109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53"/>
      <c r="CG21" s="80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2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</row>
    <row r="22" ht="24" customHeight="1"/>
    <row r="23" spans="1:141" ht="12.75">
      <c r="A23" s="28"/>
      <c r="B23" s="113" t="s">
        <v>15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1" t="s">
        <v>121</v>
      </c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</row>
    <row r="24" spans="1:141" ht="3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5"/>
    </row>
    <row r="25" spans="1:141" ht="12.75">
      <c r="A25" s="29"/>
      <c r="B25" s="113" t="s">
        <v>16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2" t="s">
        <v>122</v>
      </c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</row>
    <row r="26" spans="1:141" ht="3.75" customHeight="1" thickBot="1">
      <c r="A26" s="1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26"/>
    </row>
    <row r="27" spans="1:141" ht="19.5" customHeight="1" thickBot="1">
      <c r="A27" s="121" t="s">
        <v>117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90" t="s">
        <v>17</v>
      </c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2"/>
    </row>
    <row r="28" spans="1:141" ht="28.5" customHeight="1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93" t="s">
        <v>118</v>
      </c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</row>
    <row r="29" spans="1:141" ht="13.5" thickBot="1">
      <c r="A29" s="118">
        <v>1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61">
        <v>2</v>
      </c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>
        <v>3</v>
      </c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>
        <v>4</v>
      </c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</row>
    <row r="30" spans="1:141" ht="12.75" customHeight="1" thickBot="1">
      <c r="A30" s="115" t="s">
        <v>18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7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</row>
    <row r="31" ht="3" customHeight="1"/>
  </sheetData>
  <mergeCells count="48">
    <mergeCell ref="A30:Q30"/>
    <mergeCell ref="A29:Q29"/>
    <mergeCell ref="B25:R25"/>
    <mergeCell ref="A27:Q28"/>
    <mergeCell ref="R30:BG30"/>
    <mergeCell ref="AV23:EK23"/>
    <mergeCell ref="S25:EK25"/>
    <mergeCell ref="CW28:EK28"/>
    <mergeCell ref="B23:AU23"/>
    <mergeCell ref="CG17:DO20"/>
    <mergeCell ref="B13:CF13"/>
    <mergeCell ref="D14:E14"/>
    <mergeCell ref="F17:CF17"/>
    <mergeCell ref="CG13:DO15"/>
    <mergeCell ref="BH29:CV29"/>
    <mergeCell ref="CG21:DO21"/>
    <mergeCell ref="S1:EH1"/>
    <mergeCell ref="S3:EH3"/>
    <mergeCell ref="O5:EL5"/>
    <mergeCell ref="AD7:EA7"/>
    <mergeCell ref="R27:EK27"/>
    <mergeCell ref="R28:BG28"/>
    <mergeCell ref="BH28:CV28"/>
    <mergeCell ref="AD8:EA8"/>
    <mergeCell ref="BW9:CI9"/>
    <mergeCell ref="CJ9:CM9"/>
    <mergeCell ref="CN9:CP9"/>
    <mergeCell ref="BM10:CR10"/>
    <mergeCell ref="DY12:EW12"/>
    <mergeCell ref="F14:CF14"/>
    <mergeCell ref="F15:CF15"/>
    <mergeCell ref="D17:E17"/>
    <mergeCell ref="D15:E15"/>
    <mergeCell ref="A12:CF12"/>
    <mergeCell ref="CG12:DO12"/>
    <mergeCell ref="DY17:EW18"/>
    <mergeCell ref="B16:CF16"/>
    <mergeCell ref="DW13:EY16"/>
    <mergeCell ref="BH30:CV30"/>
    <mergeCell ref="CW30:EK30"/>
    <mergeCell ref="CG16:DO16"/>
    <mergeCell ref="D18:E19"/>
    <mergeCell ref="F18:CF19"/>
    <mergeCell ref="CW29:EK29"/>
    <mergeCell ref="B20:CF20"/>
    <mergeCell ref="D21:E21"/>
    <mergeCell ref="F21:CF21"/>
    <mergeCell ref="R29:BG2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E82"/>
  <sheetViews>
    <sheetView tabSelected="1" view="pageBreakPreview" zoomScale="95" zoomScaleSheetLayoutView="95" workbookViewId="0" topLeftCell="A13">
      <pane xSplit="46" ySplit="5" topLeftCell="AU51" activePane="bottomRight" state="frozen"/>
      <selection pane="topLeft" activeCell="A13" sqref="A13"/>
      <selection pane="topRight" activeCell="AU13" sqref="AU13"/>
      <selection pane="bottomLeft" activeCell="A18" sqref="A18"/>
      <selection pane="bottomRight" activeCell="BO84" sqref="BO84"/>
    </sheetView>
  </sheetViews>
  <sheetFormatPr defaultColWidth="9.00390625" defaultRowHeight="12.75"/>
  <cols>
    <col min="1" max="16384" width="0.875" style="24" customWidth="1"/>
  </cols>
  <sheetData>
    <row r="1" ht="3" customHeight="1"/>
    <row r="2" spans="1:161" ht="26.25" customHeight="1">
      <c r="A2" s="224" t="s">
        <v>20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6"/>
      <c r="CT2" s="221" t="s">
        <v>108</v>
      </c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3"/>
      <c r="DZ2" s="221" t="s">
        <v>19</v>
      </c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3"/>
    </row>
    <row r="3" spans="1:161" ht="12" customHeight="1">
      <c r="A3" s="35"/>
      <c r="B3" s="27" t="s">
        <v>21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36"/>
      <c r="CT3" s="172" t="s">
        <v>124</v>
      </c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4"/>
      <c r="DZ3" s="204" t="s">
        <v>125</v>
      </c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6"/>
    </row>
    <row r="4" spans="1:161" ht="12" customHeight="1">
      <c r="A4" s="37"/>
      <c r="B4" s="212" t="s">
        <v>123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38"/>
      <c r="CS4" s="39"/>
      <c r="CT4" s="201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3"/>
      <c r="DZ4" s="207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9"/>
    </row>
    <row r="5" spans="1:161" ht="12" customHeight="1">
      <c r="A5" s="37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38"/>
      <c r="CS5" s="39"/>
      <c r="CT5" s="201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3"/>
      <c r="DZ5" s="207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9"/>
    </row>
    <row r="6" spans="1:161" ht="12" customHeight="1">
      <c r="A6" s="37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38"/>
      <c r="CS6" s="39"/>
      <c r="CT6" s="201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3"/>
      <c r="DZ6" s="207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9"/>
    </row>
    <row r="7" spans="1:161" ht="3" customHeight="1">
      <c r="A7" s="40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41"/>
      <c r="CT7" s="175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76"/>
      <c r="DZ7" s="210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211"/>
    </row>
    <row r="8" spans="1:161" ht="12" customHeight="1">
      <c r="A8" s="35"/>
      <c r="B8" s="27" t="s">
        <v>22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36"/>
      <c r="CT8" s="172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4"/>
      <c r="DZ8" s="204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6"/>
    </row>
    <row r="9" spans="1:161" ht="12" customHeight="1">
      <c r="A9" s="37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38"/>
      <c r="CS9" s="39"/>
      <c r="CT9" s="201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3"/>
      <c r="DZ9" s="207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08"/>
      <c r="EL9" s="208"/>
      <c r="EM9" s="208"/>
      <c r="EN9" s="208"/>
      <c r="EO9" s="208"/>
      <c r="EP9" s="208"/>
      <c r="EQ9" s="208"/>
      <c r="ER9" s="208"/>
      <c r="ES9" s="208"/>
      <c r="ET9" s="208"/>
      <c r="EU9" s="208"/>
      <c r="EV9" s="208"/>
      <c r="EW9" s="208"/>
      <c r="EX9" s="208"/>
      <c r="EY9" s="208"/>
      <c r="EZ9" s="208"/>
      <c r="FA9" s="208"/>
      <c r="FB9" s="208"/>
      <c r="FC9" s="208"/>
      <c r="FD9" s="208"/>
      <c r="FE9" s="209"/>
    </row>
    <row r="10" spans="1:161" ht="12" customHeight="1">
      <c r="A10" s="37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38"/>
      <c r="CS10" s="39"/>
      <c r="CT10" s="201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3"/>
      <c r="DZ10" s="207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9"/>
    </row>
    <row r="11" spans="1:161" ht="12" customHeight="1">
      <c r="A11" s="37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38"/>
      <c r="CS11" s="39"/>
      <c r="CT11" s="201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3"/>
      <c r="DZ11" s="207"/>
      <c r="EA11" s="208"/>
      <c r="EB11" s="208"/>
      <c r="EC11" s="208"/>
      <c r="ED11" s="208"/>
      <c r="EE11" s="208"/>
      <c r="EF11" s="208"/>
      <c r="EG11" s="208"/>
      <c r="EH11" s="208"/>
      <c r="EI11" s="208"/>
      <c r="EJ11" s="208"/>
      <c r="EK11" s="208"/>
      <c r="EL11" s="208"/>
      <c r="EM11" s="208"/>
      <c r="EN11" s="208"/>
      <c r="EO11" s="208"/>
      <c r="EP11" s="208"/>
      <c r="EQ11" s="208"/>
      <c r="ER11" s="208"/>
      <c r="ES11" s="208"/>
      <c r="ET11" s="208"/>
      <c r="EU11" s="208"/>
      <c r="EV11" s="208"/>
      <c r="EW11" s="208"/>
      <c r="EX11" s="208"/>
      <c r="EY11" s="208"/>
      <c r="EZ11" s="208"/>
      <c r="FA11" s="208"/>
      <c r="FB11" s="208"/>
      <c r="FC11" s="208"/>
      <c r="FD11" s="208"/>
      <c r="FE11" s="209"/>
    </row>
    <row r="12" spans="1:161" ht="3" customHeight="1">
      <c r="A12" s="40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41"/>
      <c r="CT12" s="175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76"/>
      <c r="DZ12" s="210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211"/>
    </row>
    <row r="13" ht="10.5" customHeight="1"/>
    <row r="14" spans="1:161" ht="12.75" customHeight="1">
      <c r="A14" s="214" t="s">
        <v>23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</row>
    <row r="15" ht="15" customHeight="1">
      <c r="FC15" s="30" t="s">
        <v>35</v>
      </c>
    </row>
    <row r="16" spans="3:159" ht="54" customHeight="1">
      <c r="C16" s="215" t="s">
        <v>24</v>
      </c>
      <c r="D16" s="216"/>
      <c r="E16" s="216"/>
      <c r="F16" s="216"/>
      <c r="G16" s="216"/>
      <c r="H16" s="217"/>
      <c r="I16" s="215" t="s">
        <v>25</v>
      </c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7"/>
      <c r="AU16" s="215" t="s">
        <v>26</v>
      </c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7"/>
      <c r="BL16" s="215" t="s">
        <v>27</v>
      </c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7"/>
      <c r="CC16" s="221" t="s">
        <v>30</v>
      </c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3"/>
      <c r="DC16" s="221" t="s">
        <v>31</v>
      </c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3"/>
      <c r="ED16" s="221" t="s">
        <v>34</v>
      </c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3"/>
    </row>
    <row r="17" spans="3:159" ht="40.5" customHeight="1">
      <c r="C17" s="218"/>
      <c r="D17" s="219"/>
      <c r="E17" s="219"/>
      <c r="F17" s="219"/>
      <c r="G17" s="219"/>
      <c r="H17" s="220"/>
      <c r="I17" s="218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20"/>
      <c r="AU17" s="218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20"/>
      <c r="BL17" s="218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20"/>
      <c r="CC17" s="221" t="s">
        <v>28</v>
      </c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3"/>
      <c r="CP17" s="221" t="s">
        <v>29</v>
      </c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3"/>
      <c r="DC17" s="221" t="s">
        <v>32</v>
      </c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3"/>
      <c r="DP17" s="221" t="s">
        <v>33</v>
      </c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3"/>
      <c r="ED17" s="221" t="s">
        <v>32</v>
      </c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3"/>
      <c r="EQ17" s="221" t="s">
        <v>33</v>
      </c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3"/>
    </row>
    <row r="18" spans="3:159" ht="12" customHeight="1">
      <c r="C18" s="180">
        <v>1</v>
      </c>
      <c r="D18" s="111"/>
      <c r="E18" s="111"/>
      <c r="F18" s="111"/>
      <c r="G18" s="111"/>
      <c r="H18" s="179"/>
      <c r="I18" s="180">
        <v>2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79"/>
      <c r="AU18" s="180">
        <v>3</v>
      </c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79"/>
      <c r="BL18" s="180">
        <v>4</v>
      </c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79"/>
      <c r="CC18" s="180">
        <v>5</v>
      </c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79"/>
      <c r="CP18" s="180">
        <v>6</v>
      </c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79"/>
      <c r="DC18" s="180">
        <v>7</v>
      </c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79"/>
      <c r="DP18" s="180">
        <v>8</v>
      </c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79"/>
      <c r="ED18" s="180">
        <v>9</v>
      </c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79"/>
      <c r="EQ18" s="180">
        <v>10</v>
      </c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79"/>
    </row>
    <row r="19" spans="3:159" ht="12" customHeight="1">
      <c r="C19" s="135" t="s">
        <v>36</v>
      </c>
      <c r="D19" s="136"/>
      <c r="E19" s="136"/>
      <c r="F19" s="136"/>
      <c r="G19" s="136"/>
      <c r="H19" s="137"/>
      <c r="I19" s="42"/>
      <c r="J19" s="177" t="s">
        <v>37</v>
      </c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8"/>
      <c r="AU19" s="132">
        <f>AU20+AU23+AU26</f>
        <v>6800000</v>
      </c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4"/>
      <c r="BL19" s="132">
        <f>BL20+BL23+BL26</f>
        <v>4855713.2700000005</v>
      </c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4"/>
      <c r="CC19" s="132">
        <f>CC20+CC23+CC26</f>
        <v>4742278.84</v>
      </c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4"/>
      <c r="CP19" s="132">
        <f>CP20+CP23+CP26</f>
        <v>108700</v>
      </c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4"/>
      <c r="DC19" s="132">
        <f>DC20+DC23+DC26</f>
        <v>5399080.989999999</v>
      </c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4"/>
      <c r="DP19" s="132">
        <f>DP20+DP23+DP26</f>
        <v>2638071</v>
      </c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4"/>
      <c r="ED19" s="132">
        <f>ED20+ED23+ED26</f>
        <v>4742895.220000001</v>
      </c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4"/>
      <c r="EQ19" s="132">
        <f>EQ20+EQ23+EQ26</f>
        <v>3395491.9</v>
      </c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4"/>
    </row>
    <row r="20" spans="3:159" ht="11.25" customHeight="1">
      <c r="C20" s="172" t="s">
        <v>40</v>
      </c>
      <c r="D20" s="173"/>
      <c r="E20" s="173"/>
      <c r="F20" s="173"/>
      <c r="G20" s="173"/>
      <c r="H20" s="174"/>
      <c r="I20" s="35"/>
      <c r="J20" s="159" t="s">
        <v>38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60"/>
      <c r="AU20" s="140">
        <f>AU35+AU50+AU62</f>
        <v>3250000</v>
      </c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2"/>
      <c r="BL20" s="140">
        <f>BL35+BL50+BL62</f>
        <v>3062723.1</v>
      </c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2"/>
      <c r="CC20" s="140">
        <f>CC35+CC50+CC62</f>
        <v>3054250.3000000003</v>
      </c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2"/>
      <c r="CP20" s="140">
        <f>CP35+CP50+CP62</f>
        <v>108700</v>
      </c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2"/>
      <c r="DC20" s="140">
        <f>DC35+DC50+DC62</f>
        <v>3245718</v>
      </c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2"/>
      <c r="DP20" s="140">
        <f>DP35+DP50+DP62</f>
        <v>1466604.9000000001</v>
      </c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2"/>
      <c r="ED20" s="140">
        <f>ED35+ED50+ED62</f>
        <v>3054250.3000000003</v>
      </c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2"/>
      <c r="EQ20" s="140">
        <f>EQ35+EQ50+EQ62</f>
        <v>2285383.85</v>
      </c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2"/>
    </row>
    <row r="21" spans="3:159" ht="11.25" customHeight="1">
      <c r="C21" s="175"/>
      <c r="D21" s="127"/>
      <c r="E21" s="127"/>
      <c r="F21" s="127"/>
      <c r="G21" s="127"/>
      <c r="H21" s="176"/>
      <c r="I21" s="40"/>
      <c r="J21" s="168" t="s">
        <v>39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9"/>
      <c r="AU21" s="148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  <c r="BL21" s="148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50"/>
      <c r="CC21" s="148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50"/>
      <c r="CP21" s="148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50"/>
      <c r="DC21" s="148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50"/>
      <c r="DP21" s="148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50"/>
      <c r="ED21" s="148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50"/>
      <c r="EQ21" s="148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50"/>
    </row>
    <row r="22" spans="3:159" ht="12" customHeight="1">
      <c r="C22" s="135" t="s">
        <v>41</v>
      </c>
      <c r="D22" s="136"/>
      <c r="E22" s="136"/>
      <c r="F22" s="136"/>
      <c r="G22" s="136"/>
      <c r="H22" s="137"/>
      <c r="I22" s="42"/>
      <c r="J22" s="138" t="s">
        <v>42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9"/>
      <c r="AU22" s="132">
        <v>0</v>
      </c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4"/>
      <c r="BL22" s="132" t="s">
        <v>43</v>
      </c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4"/>
      <c r="CC22" s="132" t="s">
        <v>43</v>
      </c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4"/>
      <c r="CP22" s="132" t="s">
        <v>43</v>
      </c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4"/>
      <c r="DC22" s="132">
        <v>0</v>
      </c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4"/>
      <c r="DP22" s="132">
        <v>0</v>
      </c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4"/>
      <c r="ED22" s="132">
        <v>0</v>
      </c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4"/>
      <c r="EQ22" s="132">
        <v>0</v>
      </c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4"/>
    </row>
    <row r="23" spans="3:159" ht="12" customHeight="1">
      <c r="C23" s="143" t="s">
        <v>44</v>
      </c>
      <c r="D23" s="144"/>
      <c r="E23" s="144"/>
      <c r="F23" s="144"/>
      <c r="G23" s="144"/>
      <c r="H23" s="145"/>
      <c r="I23" s="43"/>
      <c r="J23" s="170" t="s">
        <v>66</v>
      </c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1"/>
      <c r="AU23" s="140">
        <f>AU39+AU52+AU64</f>
        <v>3480200</v>
      </c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2"/>
      <c r="BL23" s="140">
        <f>BL39+BL52+BL64</f>
        <v>1726168.4500000002</v>
      </c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2"/>
      <c r="CC23" s="140">
        <f>CC39+CC52+CC64</f>
        <v>1624786.32</v>
      </c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2"/>
      <c r="CP23" s="140">
        <f>CP39+CP52+CP64</f>
        <v>0</v>
      </c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2"/>
      <c r="DC23" s="140">
        <f>DC39+DC52+DC64</f>
        <v>2070433.69</v>
      </c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2"/>
      <c r="DP23" s="140">
        <f>DP39+DP52+DP64</f>
        <v>1132717.4</v>
      </c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2"/>
      <c r="ED23" s="140">
        <f>ED39+ED52+ED64</f>
        <v>1625402.7200000002</v>
      </c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2"/>
      <c r="EQ23" s="140">
        <f>EQ39+EQ52+EQ64</f>
        <v>1082982.15</v>
      </c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2"/>
    </row>
    <row r="24" spans="3:159" ht="12" customHeight="1">
      <c r="C24" s="188"/>
      <c r="D24" s="189"/>
      <c r="E24" s="189"/>
      <c r="F24" s="189"/>
      <c r="G24" s="189"/>
      <c r="H24" s="190"/>
      <c r="I24" s="44"/>
      <c r="J24" s="199" t="s">
        <v>67</v>
      </c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200"/>
      <c r="AU24" s="183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5"/>
      <c r="BL24" s="183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5"/>
      <c r="CC24" s="183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5"/>
      <c r="CP24" s="183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5"/>
      <c r="DC24" s="183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5"/>
      <c r="DP24" s="183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5"/>
      <c r="ED24" s="183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5"/>
      <c r="EQ24" s="183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5"/>
    </row>
    <row r="25" spans="3:159" ht="12" customHeight="1">
      <c r="C25" s="135" t="s">
        <v>45</v>
      </c>
      <c r="D25" s="136"/>
      <c r="E25" s="136"/>
      <c r="F25" s="136"/>
      <c r="G25" s="136"/>
      <c r="H25" s="137"/>
      <c r="I25" s="42"/>
      <c r="J25" s="138" t="s">
        <v>42</v>
      </c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9"/>
      <c r="AU25" s="132">
        <v>0</v>
      </c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4"/>
      <c r="BL25" s="132" t="s">
        <v>43</v>
      </c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4"/>
      <c r="CC25" s="132" t="s">
        <v>43</v>
      </c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4"/>
      <c r="CP25" s="132" t="s">
        <v>43</v>
      </c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4"/>
      <c r="DC25" s="132">
        <v>0</v>
      </c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4"/>
      <c r="DP25" s="132">
        <v>0</v>
      </c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4"/>
      <c r="ED25" s="132">
        <v>0</v>
      </c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4"/>
      <c r="EQ25" s="132">
        <v>0</v>
      </c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4"/>
    </row>
    <row r="26" spans="3:159" ht="12" customHeight="1">
      <c r="C26" s="143" t="s">
        <v>46</v>
      </c>
      <c r="D26" s="144"/>
      <c r="E26" s="144"/>
      <c r="F26" s="144"/>
      <c r="G26" s="144"/>
      <c r="H26" s="145"/>
      <c r="I26" s="43"/>
      <c r="J26" s="170" t="s">
        <v>47</v>
      </c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1"/>
      <c r="AU26" s="140">
        <f>AU27+AU29+AU30+AU31+AU32</f>
        <v>69800</v>
      </c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2"/>
      <c r="BL26" s="140">
        <f>BL42+BL54+BL66</f>
        <v>66821.72</v>
      </c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2"/>
      <c r="CC26" s="140">
        <f>CC42+CC54+CC66</f>
        <v>63242.219999999994</v>
      </c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2"/>
      <c r="CP26" s="140">
        <f>CP42+CP54+CP66</f>
        <v>0</v>
      </c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2"/>
      <c r="DC26" s="140">
        <f>DC42+DC54+DC66</f>
        <v>82929.3</v>
      </c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2"/>
      <c r="DP26" s="140">
        <f>DP42+DP54+DP66</f>
        <v>38748.7</v>
      </c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2"/>
      <c r="ED26" s="140">
        <f>ED42+ED54+ED66</f>
        <v>63242.2</v>
      </c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2"/>
      <c r="EQ26" s="140">
        <f>EQ42+EQ54+EQ66</f>
        <v>27125.9</v>
      </c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2"/>
    </row>
    <row r="27" spans="3:159" ht="11.25" customHeight="1">
      <c r="C27" s="156"/>
      <c r="D27" s="157"/>
      <c r="E27" s="157"/>
      <c r="F27" s="157"/>
      <c r="G27" s="157"/>
      <c r="H27" s="158"/>
      <c r="I27" s="35"/>
      <c r="J27" s="159" t="s">
        <v>38</v>
      </c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60"/>
      <c r="AU27" s="140">
        <f>AU43+AU55+AU67</f>
        <v>69800</v>
      </c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2"/>
      <c r="BL27" s="140" t="s">
        <v>43</v>
      </c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2"/>
      <c r="CC27" s="140" t="s">
        <v>43</v>
      </c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2"/>
      <c r="CP27" s="140" t="s">
        <v>43</v>
      </c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2"/>
      <c r="DC27" s="140">
        <f>DC43+DC55+DC67</f>
        <v>71060.3</v>
      </c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2"/>
      <c r="DP27" s="140">
        <f>DP43+DP55+DP67</f>
        <v>26879.7</v>
      </c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2"/>
      <c r="ED27" s="140">
        <f>ED43+ED55+ED67</f>
        <v>63242.2</v>
      </c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2"/>
      <c r="EQ27" s="140">
        <f>EQ43+EQ55+EQ67</f>
        <v>27125.9</v>
      </c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2"/>
    </row>
    <row r="28" spans="3:159" ht="11.25" customHeight="1">
      <c r="C28" s="188" t="s">
        <v>49</v>
      </c>
      <c r="D28" s="189"/>
      <c r="E28" s="189"/>
      <c r="F28" s="189"/>
      <c r="G28" s="189"/>
      <c r="H28" s="190"/>
      <c r="I28" s="37"/>
      <c r="J28" s="186" t="s">
        <v>48</v>
      </c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7"/>
      <c r="AU28" s="183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5"/>
      <c r="BL28" s="183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5"/>
      <c r="CC28" s="183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5"/>
      <c r="CP28" s="183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5"/>
      <c r="DC28" s="148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50"/>
      <c r="DP28" s="183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5"/>
      <c r="ED28" s="183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5"/>
      <c r="EQ28" s="183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5"/>
    </row>
    <row r="29" spans="3:159" ht="12" customHeight="1">
      <c r="C29" s="135" t="s">
        <v>50</v>
      </c>
      <c r="D29" s="136"/>
      <c r="E29" s="136"/>
      <c r="F29" s="136"/>
      <c r="G29" s="136"/>
      <c r="H29" s="137"/>
      <c r="I29" s="42"/>
      <c r="J29" s="138" t="s">
        <v>51</v>
      </c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9"/>
      <c r="AU29" s="132">
        <f>AU45+AU57+AU69</f>
        <v>0</v>
      </c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4"/>
      <c r="BL29" s="132" t="s">
        <v>43</v>
      </c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4"/>
      <c r="CC29" s="132" t="s">
        <v>43</v>
      </c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4"/>
      <c r="CP29" s="132" t="s">
        <v>43</v>
      </c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4"/>
      <c r="DC29" s="132">
        <f>DC45+DC57+DC69</f>
        <v>0</v>
      </c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4"/>
      <c r="DP29" s="132">
        <f>DP45+DP57+DP69</f>
        <v>0</v>
      </c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4"/>
      <c r="ED29" s="132">
        <f>ED45+ED57+ED69</f>
        <v>0</v>
      </c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4"/>
      <c r="EQ29" s="132">
        <f>EQ45+EQ57+EQ69</f>
        <v>0</v>
      </c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4"/>
    </row>
    <row r="30" spans="3:159" ht="12" customHeight="1">
      <c r="C30" s="143" t="s">
        <v>52</v>
      </c>
      <c r="D30" s="144"/>
      <c r="E30" s="144"/>
      <c r="F30" s="144"/>
      <c r="G30" s="144"/>
      <c r="H30" s="145"/>
      <c r="I30" s="43"/>
      <c r="J30" s="146" t="s">
        <v>53</v>
      </c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7"/>
      <c r="AU30" s="140">
        <f>AU46+AU58+AU70</f>
        <v>0</v>
      </c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2"/>
      <c r="BL30" s="140" t="s">
        <v>43</v>
      </c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2"/>
      <c r="CC30" s="140" t="s">
        <v>43</v>
      </c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2"/>
      <c r="CP30" s="140" t="s">
        <v>43</v>
      </c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2"/>
      <c r="DC30" s="132">
        <f>DC46+DC58+DC70</f>
        <v>0</v>
      </c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4"/>
      <c r="DP30" s="132">
        <f>DP46+DP58+DP70</f>
        <v>0</v>
      </c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4"/>
      <c r="ED30" s="132">
        <f>ED46+ED58+ED70</f>
        <v>0</v>
      </c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4"/>
      <c r="EQ30" s="132">
        <f>EQ46+EQ58+EQ70</f>
        <v>0</v>
      </c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4"/>
    </row>
    <row r="31" spans="3:159" ht="12" customHeight="1">
      <c r="C31" s="135" t="s">
        <v>54</v>
      </c>
      <c r="D31" s="136"/>
      <c r="E31" s="136"/>
      <c r="F31" s="136"/>
      <c r="G31" s="136"/>
      <c r="H31" s="137"/>
      <c r="I31" s="42"/>
      <c r="J31" s="138" t="s">
        <v>55</v>
      </c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9"/>
      <c r="AU31" s="132">
        <f>AU47+AU59+AU71</f>
        <v>0</v>
      </c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4"/>
      <c r="BL31" s="132" t="s">
        <v>43</v>
      </c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4"/>
      <c r="CC31" s="132" t="s">
        <v>43</v>
      </c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4"/>
      <c r="CP31" s="132" t="s">
        <v>43</v>
      </c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4"/>
      <c r="DC31" s="132">
        <f>DC47+DC59+DC71</f>
        <v>0</v>
      </c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4"/>
      <c r="DP31" s="132">
        <f>DP47+DP59+DP71</f>
        <v>0</v>
      </c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4"/>
      <c r="ED31" s="132">
        <f>ED47+ED59+ED71</f>
        <v>0</v>
      </c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4"/>
      <c r="EQ31" s="132">
        <f>EQ47+EQ59+EQ71</f>
        <v>0</v>
      </c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4"/>
    </row>
    <row r="32" spans="3:159" ht="12" customHeight="1">
      <c r="C32" s="135" t="s">
        <v>56</v>
      </c>
      <c r="D32" s="136"/>
      <c r="E32" s="136"/>
      <c r="F32" s="136"/>
      <c r="G32" s="136"/>
      <c r="H32" s="137"/>
      <c r="I32" s="42"/>
      <c r="J32" s="138" t="s">
        <v>57</v>
      </c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9"/>
      <c r="AU32" s="132">
        <f>AU48+AU60+AU72</f>
        <v>0</v>
      </c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4"/>
      <c r="BL32" s="132" t="s">
        <v>43</v>
      </c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4"/>
      <c r="CC32" s="132" t="s">
        <v>43</v>
      </c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4"/>
      <c r="CP32" s="132" t="s">
        <v>43</v>
      </c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4"/>
      <c r="DC32" s="132">
        <f>DC48+DC60+DC72</f>
        <v>11869</v>
      </c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4"/>
      <c r="DP32" s="132">
        <f>DP48+DP60+DP72</f>
        <v>11869</v>
      </c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4"/>
      <c r="ED32" s="132">
        <f>ED48+ED60+ED72</f>
        <v>0</v>
      </c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4"/>
      <c r="EQ32" s="132">
        <f>EQ48+EQ60+EQ72</f>
        <v>0</v>
      </c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4"/>
    </row>
    <row r="33" spans="3:159" ht="11.25" customHeight="1">
      <c r="C33" s="172" t="s">
        <v>58</v>
      </c>
      <c r="D33" s="173"/>
      <c r="E33" s="173"/>
      <c r="F33" s="173"/>
      <c r="G33" s="173"/>
      <c r="H33" s="174"/>
      <c r="I33" s="35"/>
      <c r="J33" s="197" t="s">
        <v>59</v>
      </c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8"/>
      <c r="AU33" s="140">
        <f>AU35+AU39+AU42</f>
        <v>4900000</v>
      </c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2"/>
      <c r="BL33" s="140">
        <f>BL35+BL39+BL42</f>
        <v>3467417.18</v>
      </c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2"/>
      <c r="CC33" s="140">
        <f>CC35+CC39+CC42</f>
        <v>3381854.78</v>
      </c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2"/>
      <c r="CP33" s="140">
        <f>CP35+CP39+CP42</f>
        <v>0</v>
      </c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2"/>
      <c r="DC33" s="140">
        <f>DC35+DC39+DC42</f>
        <v>4002296.73</v>
      </c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2"/>
      <c r="DP33" s="140">
        <f>DP35+DP39+DP42</f>
        <v>2048099.7899999998</v>
      </c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2"/>
      <c r="ED33" s="140">
        <f>ED35+ED39+ED42</f>
        <v>3381854.76</v>
      </c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2"/>
      <c r="EQ33" s="140">
        <f>EQ35+EQ39+EQ42</f>
        <v>2516334.34</v>
      </c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2"/>
    </row>
    <row r="34" spans="3:159" ht="11.25" customHeight="1">
      <c r="C34" s="175"/>
      <c r="D34" s="127"/>
      <c r="E34" s="127"/>
      <c r="F34" s="127"/>
      <c r="G34" s="127"/>
      <c r="H34" s="176"/>
      <c r="I34" s="40"/>
      <c r="J34" s="195" t="s">
        <v>60</v>
      </c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6"/>
      <c r="AU34" s="148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50"/>
      <c r="BL34" s="148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50"/>
      <c r="CC34" s="148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50"/>
      <c r="CP34" s="148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50"/>
      <c r="DC34" s="148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50"/>
      <c r="DP34" s="148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50"/>
      <c r="ED34" s="148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50"/>
      <c r="EQ34" s="148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50"/>
    </row>
    <row r="35" spans="3:159" ht="11.25" customHeight="1">
      <c r="C35" s="172" t="s">
        <v>61</v>
      </c>
      <c r="D35" s="173"/>
      <c r="E35" s="173"/>
      <c r="F35" s="173"/>
      <c r="G35" s="173"/>
      <c r="H35" s="174"/>
      <c r="I35" s="35"/>
      <c r="J35" s="159" t="s">
        <v>38</v>
      </c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60"/>
      <c r="AU35" s="140">
        <f>1553600+150000+100000+106400+90000</f>
        <v>2000000</v>
      </c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2"/>
      <c r="BL35" s="140">
        <f>1389275.2+150000+100000+106400+79721.9</f>
        <v>1825397.0999999999</v>
      </c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2"/>
      <c r="CC35" s="140">
        <f>100000+106400+150000+1389275.2+79598.7</f>
        <v>1825273.9</v>
      </c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2"/>
      <c r="CP35" s="140">
        <v>0</v>
      </c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2"/>
      <c r="DC35" s="140">
        <f>1553600+150000+100000+106400+90000</f>
        <v>2000000</v>
      </c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2"/>
      <c r="DP35" s="140">
        <f>719501.5+50000+40000+106400+72423.7</f>
        <v>988325.2</v>
      </c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2"/>
      <c r="ED35" s="140">
        <f>1389275.2+150000+100000+106400+79598.7</f>
        <v>1825273.9</v>
      </c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2"/>
      <c r="EQ35" s="140">
        <f>1090096+150000+88000+106400+72423.7</f>
        <v>1506919.7</v>
      </c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2"/>
    </row>
    <row r="36" spans="3:159" ht="11.25" customHeight="1">
      <c r="C36" s="175"/>
      <c r="D36" s="127"/>
      <c r="E36" s="127"/>
      <c r="F36" s="127"/>
      <c r="G36" s="127"/>
      <c r="H36" s="176"/>
      <c r="I36" s="40"/>
      <c r="J36" s="168" t="s">
        <v>39</v>
      </c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9"/>
      <c r="AU36" s="148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50"/>
      <c r="BL36" s="148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50"/>
      <c r="CC36" s="148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50"/>
      <c r="CP36" s="148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50"/>
      <c r="DC36" s="148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50"/>
      <c r="DP36" s="148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50"/>
      <c r="ED36" s="148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50"/>
      <c r="EQ36" s="148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50"/>
    </row>
    <row r="37" spans="3:159" ht="11.25" customHeight="1">
      <c r="C37" s="172" t="s">
        <v>64</v>
      </c>
      <c r="D37" s="173"/>
      <c r="E37" s="173"/>
      <c r="F37" s="173"/>
      <c r="G37" s="173"/>
      <c r="H37" s="174"/>
      <c r="I37" s="35"/>
      <c r="J37" s="193" t="s">
        <v>62</v>
      </c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4"/>
      <c r="AU37" s="140">
        <v>0</v>
      </c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2"/>
      <c r="BL37" s="140" t="s">
        <v>43</v>
      </c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2"/>
      <c r="CC37" s="140" t="s">
        <v>43</v>
      </c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2"/>
      <c r="CP37" s="140" t="s">
        <v>43</v>
      </c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2"/>
      <c r="DC37" s="140">
        <v>0</v>
      </c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2"/>
      <c r="DP37" s="140">
        <v>0</v>
      </c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2"/>
      <c r="ED37" s="140">
        <v>0</v>
      </c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2"/>
      <c r="EQ37" s="140">
        <v>0</v>
      </c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2"/>
    </row>
    <row r="38" spans="3:159" ht="11.25" customHeight="1">
      <c r="C38" s="175"/>
      <c r="D38" s="127"/>
      <c r="E38" s="127"/>
      <c r="F38" s="127"/>
      <c r="G38" s="127"/>
      <c r="H38" s="176"/>
      <c r="I38" s="40"/>
      <c r="J38" s="191" t="s">
        <v>63</v>
      </c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2"/>
      <c r="AU38" s="148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50"/>
      <c r="BL38" s="148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50"/>
      <c r="CC38" s="148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50"/>
      <c r="CP38" s="148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50"/>
      <c r="DC38" s="148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50"/>
      <c r="DP38" s="148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50"/>
      <c r="ED38" s="148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50"/>
      <c r="EQ38" s="148"/>
      <c r="ER38" s="149"/>
      <c r="ES38" s="149"/>
      <c r="ET38" s="149"/>
      <c r="EU38" s="149"/>
      <c r="EV38" s="149"/>
      <c r="EW38" s="149"/>
      <c r="EX38" s="149"/>
      <c r="EY38" s="149"/>
      <c r="EZ38" s="149"/>
      <c r="FA38" s="149"/>
      <c r="FB38" s="149"/>
      <c r="FC38" s="150"/>
    </row>
    <row r="39" spans="3:159" ht="12" customHeight="1">
      <c r="C39" s="143" t="s">
        <v>65</v>
      </c>
      <c r="D39" s="144"/>
      <c r="E39" s="144"/>
      <c r="F39" s="144"/>
      <c r="G39" s="144"/>
      <c r="H39" s="145"/>
      <c r="I39" s="43"/>
      <c r="J39" s="170" t="s">
        <v>66</v>
      </c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1"/>
      <c r="AU39" s="140">
        <f>2783800+40000+2100+4300</f>
        <v>2830200</v>
      </c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2"/>
      <c r="BL39" s="140">
        <f>1532893.46+40000+9345.1</f>
        <v>1582238.56</v>
      </c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2"/>
      <c r="CC39" s="140">
        <f>1454183.56+40000+6195.3</f>
        <v>1500378.86</v>
      </c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2"/>
      <c r="CP39" s="140">
        <v>0</v>
      </c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2"/>
      <c r="DC39" s="140">
        <f>1876569.73+40000+21706.9</f>
        <v>1938276.63</v>
      </c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2"/>
      <c r="DP39" s="140">
        <f>1002109.59+12000+20233.7</f>
        <v>1034343.2899999999</v>
      </c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2"/>
      <c r="ED39" s="140">
        <f>1454183.56+40000+6195.3</f>
        <v>1500378.86</v>
      </c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2"/>
      <c r="EQ39" s="140">
        <f>964774.64+12000+6079</f>
        <v>982853.64</v>
      </c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2"/>
    </row>
    <row r="40" spans="3:159" ht="12" customHeight="1">
      <c r="C40" s="151"/>
      <c r="D40" s="152"/>
      <c r="E40" s="152"/>
      <c r="F40" s="152"/>
      <c r="G40" s="152"/>
      <c r="H40" s="153"/>
      <c r="I40" s="45"/>
      <c r="J40" s="166" t="s">
        <v>67</v>
      </c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7"/>
      <c r="AU40" s="148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50"/>
      <c r="BL40" s="148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50"/>
      <c r="CC40" s="148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50"/>
      <c r="CP40" s="148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50"/>
      <c r="DC40" s="148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50"/>
      <c r="DP40" s="148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50"/>
      <c r="ED40" s="148"/>
      <c r="EE40" s="149"/>
      <c r="EF40" s="149"/>
      <c r="EG40" s="149"/>
      <c r="EH40" s="149"/>
      <c r="EI40" s="149"/>
      <c r="EJ40" s="149"/>
      <c r="EK40" s="149"/>
      <c r="EL40" s="149"/>
      <c r="EM40" s="149"/>
      <c r="EN40" s="149"/>
      <c r="EO40" s="149"/>
      <c r="EP40" s="150"/>
      <c r="EQ40" s="148"/>
      <c r="ER40" s="149"/>
      <c r="ES40" s="149"/>
      <c r="ET40" s="149"/>
      <c r="EU40" s="149"/>
      <c r="EV40" s="149"/>
      <c r="EW40" s="149"/>
      <c r="EX40" s="149"/>
      <c r="EY40" s="149"/>
      <c r="EZ40" s="149"/>
      <c r="FA40" s="149"/>
      <c r="FB40" s="149"/>
      <c r="FC40" s="150"/>
    </row>
    <row r="41" spans="3:159" ht="12.75" customHeight="1">
      <c r="C41" s="135" t="s">
        <v>68</v>
      </c>
      <c r="D41" s="136"/>
      <c r="E41" s="136"/>
      <c r="F41" s="136"/>
      <c r="G41" s="136"/>
      <c r="H41" s="137"/>
      <c r="I41" s="42"/>
      <c r="J41" s="138" t="s">
        <v>42</v>
      </c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9"/>
      <c r="AU41" s="132">
        <v>0</v>
      </c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4"/>
      <c r="BL41" s="180" t="s">
        <v>43</v>
      </c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79"/>
      <c r="CC41" s="180" t="s">
        <v>43</v>
      </c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79"/>
      <c r="CP41" s="180" t="s">
        <v>43</v>
      </c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79"/>
      <c r="DC41" s="132">
        <v>0</v>
      </c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4"/>
      <c r="DP41" s="132">
        <v>0</v>
      </c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4"/>
      <c r="ED41" s="132">
        <v>0</v>
      </c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4"/>
      <c r="EQ41" s="132">
        <v>0</v>
      </c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4"/>
    </row>
    <row r="42" spans="3:159" ht="12.75">
      <c r="C42" s="161" t="s">
        <v>69</v>
      </c>
      <c r="D42" s="162"/>
      <c r="E42" s="162"/>
      <c r="F42" s="162"/>
      <c r="G42" s="162"/>
      <c r="H42" s="163"/>
      <c r="I42" s="42"/>
      <c r="J42" s="164" t="s">
        <v>47</v>
      </c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5"/>
      <c r="AU42" s="132">
        <v>69800</v>
      </c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4"/>
      <c r="BL42" s="132">
        <v>59781.52</v>
      </c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4"/>
      <c r="CC42" s="132">
        <v>56202.02</v>
      </c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4"/>
      <c r="CP42" s="132">
        <v>0</v>
      </c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4"/>
      <c r="DC42" s="132">
        <f>SUM(DC43:DO48)</f>
        <v>64020.1</v>
      </c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4"/>
      <c r="DP42" s="132">
        <f>SUM(DP43:EC48)</f>
        <v>25431.3</v>
      </c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4"/>
      <c r="ED42" s="132">
        <f>SUM(ED43:EP48)</f>
        <v>56202</v>
      </c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4"/>
      <c r="EQ42" s="132">
        <f>SUM(EQ43:FC48)</f>
        <v>26561</v>
      </c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4"/>
    </row>
    <row r="43" spans="3:159" ht="12.75">
      <c r="C43" s="156"/>
      <c r="D43" s="157"/>
      <c r="E43" s="157"/>
      <c r="F43" s="157"/>
      <c r="G43" s="157"/>
      <c r="H43" s="158"/>
      <c r="I43" s="35"/>
      <c r="J43" s="159" t="s">
        <v>38</v>
      </c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60"/>
      <c r="AU43" s="140">
        <v>69800</v>
      </c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2"/>
      <c r="BL43" s="156" t="s">
        <v>43</v>
      </c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8"/>
      <c r="CC43" s="156" t="s">
        <v>43</v>
      </c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8"/>
      <c r="CP43" s="156" t="s">
        <v>43</v>
      </c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8"/>
      <c r="DC43" s="140">
        <v>64020.1</v>
      </c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2"/>
      <c r="DP43" s="140">
        <v>25431.3</v>
      </c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2"/>
      <c r="ED43" s="140">
        <v>56202</v>
      </c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2"/>
      <c r="EQ43" s="140">
        <v>26561</v>
      </c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2"/>
    </row>
    <row r="44" spans="3:159" ht="12.75">
      <c r="C44" s="151" t="s">
        <v>70</v>
      </c>
      <c r="D44" s="152"/>
      <c r="E44" s="152"/>
      <c r="F44" s="152"/>
      <c r="G44" s="152"/>
      <c r="H44" s="153"/>
      <c r="I44" s="40"/>
      <c r="J44" s="154" t="s">
        <v>48</v>
      </c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5"/>
      <c r="AU44" s="148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50"/>
      <c r="BL44" s="181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82"/>
      <c r="CC44" s="181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82"/>
      <c r="CP44" s="181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82"/>
      <c r="DC44" s="148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50"/>
      <c r="DP44" s="148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50"/>
      <c r="ED44" s="148"/>
      <c r="EE44" s="149"/>
      <c r="EF44" s="149"/>
      <c r="EG44" s="149"/>
      <c r="EH44" s="149"/>
      <c r="EI44" s="149"/>
      <c r="EJ44" s="149"/>
      <c r="EK44" s="149"/>
      <c r="EL44" s="149"/>
      <c r="EM44" s="149"/>
      <c r="EN44" s="149"/>
      <c r="EO44" s="149"/>
      <c r="EP44" s="150"/>
      <c r="EQ44" s="148"/>
      <c r="ER44" s="149"/>
      <c r="ES44" s="149"/>
      <c r="ET44" s="149"/>
      <c r="EU44" s="149"/>
      <c r="EV44" s="149"/>
      <c r="EW44" s="149"/>
      <c r="EX44" s="149"/>
      <c r="EY44" s="149"/>
      <c r="EZ44" s="149"/>
      <c r="FA44" s="149"/>
      <c r="FB44" s="149"/>
      <c r="FC44" s="150"/>
    </row>
    <row r="45" spans="3:159" ht="12.75">
      <c r="C45" s="135" t="s">
        <v>71</v>
      </c>
      <c r="D45" s="136"/>
      <c r="E45" s="136"/>
      <c r="F45" s="136"/>
      <c r="G45" s="136"/>
      <c r="H45" s="137"/>
      <c r="I45" s="42"/>
      <c r="J45" s="138" t="s">
        <v>51</v>
      </c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9"/>
      <c r="AU45" s="132">
        <v>0</v>
      </c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4"/>
      <c r="BL45" s="180" t="s">
        <v>43</v>
      </c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79"/>
      <c r="CC45" s="180" t="s">
        <v>43</v>
      </c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79"/>
      <c r="CP45" s="180" t="s">
        <v>43</v>
      </c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79"/>
      <c r="DC45" s="132">
        <v>0</v>
      </c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4"/>
      <c r="DP45" s="132">
        <v>0</v>
      </c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4"/>
      <c r="ED45" s="132">
        <v>0</v>
      </c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4"/>
      <c r="EQ45" s="132">
        <v>0</v>
      </c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4"/>
    </row>
    <row r="46" spans="3:159" ht="12.75">
      <c r="C46" s="143" t="s">
        <v>72</v>
      </c>
      <c r="D46" s="144"/>
      <c r="E46" s="144"/>
      <c r="F46" s="144"/>
      <c r="G46" s="144"/>
      <c r="H46" s="145"/>
      <c r="I46" s="43"/>
      <c r="J46" s="146" t="s">
        <v>53</v>
      </c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7"/>
      <c r="AU46" s="140">
        <v>0</v>
      </c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2"/>
      <c r="BL46" s="156" t="s">
        <v>43</v>
      </c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8"/>
      <c r="CC46" s="156" t="s">
        <v>43</v>
      </c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8"/>
      <c r="CP46" s="156" t="s">
        <v>43</v>
      </c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8"/>
      <c r="DC46" s="140">
        <v>0</v>
      </c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2"/>
      <c r="DP46" s="140">
        <v>0</v>
      </c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2"/>
      <c r="ED46" s="140">
        <v>0</v>
      </c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2"/>
      <c r="EQ46" s="140">
        <v>0</v>
      </c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2"/>
    </row>
    <row r="47" spans="3:159" ht="12.75">
      <c r="C47" s="135" t="s">
        <v>73</v>
      </c>
      <c r="D47" s="136"/>
      <c r="E47" s="136"/>
      <c r="F47" s="136"/>
      <c r="G47" s="136"/>
      <c r="H47" s="137"/>
      <c r="I47" s="42"/>
      <c r="J47" s="138" t="s">
        <v>55</v>
      </c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9"/>
      <c r="AU47" s="132">
        <v>0</v>
      </c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4"/>
      <c r="BL47" s="180" t="s">
        <v>43</v>
      </c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79"/>
      <c r="CC47" s="180" t="s">
        <v>43</v>
      </c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79"/>
      <c r="CP47" s="180" t="s">
        <v>43</v>
      </c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79"/>
      <c r="DC47" s="132">
        <v>0</v>
      </c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4"/>
      <c r="DP47" s="132">
        <v>0</v>
      </c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4"/>
      <c r="ED47" s="132">
        <v>0</v>
      </c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4"/>
      <c r="EQ47" s="132">
        <v>0</v>
      </c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4"/>
    </row>
    <row r="48" spans="3:159" ht="12.75">
      <c r="C48" s="135" t="s">
        <v>74</v>
      </c>
      <c r="D48" s="136"/>
      <c r="E48" s="136"/>
      <c r="F48" s="136"/>
      <c r="G48" s="136"/>
      <c r="H48" s="137"/>
      <c r="I48" s="42"/>
      <c r="J48" s="138" t="s">
        <v>57</v>
      </c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9"/>
      <c r="AU48" s="132">
        <v>0</v>
      </c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4"/>
      <c r="BL48" s="180" t="s">
        <v>43</v>
      </c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79"/>
      <c r="CC48" s="180" t="s">
        <v>43</v>
      </c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79"/>
      <c r="CP48" s="180" t="s">
        <v>43</v>
      </c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79"/>
      <c r="DC48" s="132">
        <v>0</v>
      </c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4"/>
      <c r="DP48" s="132">
        <v>0</v>
      </c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4"/>
      <c r="ED48" s="132">
        <v>0</v>
      </c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4"/>
      <c r="EQ48" s="132">
        <v>0</v>
      </c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4"/>
    </row>
    <row r="49" spans="3:159" ht="12.75">
      <c r="C49" s="135" t="s">
        <v>75</v>
      </c>
      <c r="D49" s="136"/>
      <c r="E49" s="136"/>
      <c r="F49" s="136"/>
      <c r="G49" s="136"/>
      <c r="H49" s="137"/>
      <c r="I49" s="42"/>
      <c r="J49" s="177" t="s">
        <v>76</v>
      </c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8"/>
      <c r="AU49" s="132">
        <f>AU50+AU52+AU54</f>
        <v>760000</v>
      </c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4"/>
      <c r="BL49" s="132">
        <f>BL50+BL52+BL54</f>
        <v>751960.8</v>
      </c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4"/>
      <c r="CC49" s="132">
        <f>CC50+CC52+CC54</f>
        <v>751960.8</v>
      </c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79"/>
      <c r="CP49" s="132">
        <f>CP50+CP52+CP54</f>
        <v>108700</v>
      </c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79"/>
      <c r="DC49" s="132">
        <f>DC50+DC52+DC54</f>
        <v>757368</v>
      </c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79"/>
      <c r="DP49" s="132">
        <f>DP50+DP52+DP54</f>
        <v>268509.9</v>
      </c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4"/>
      <c r="ED49" s="132">
        <f>ED50+ED52+ED54</f>
        <v>751960.8</v>
      </c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4"/>
      <c r="EQ49" s="132">
        <f>EQ50+EQ52+EQ54</f>
        <v>507091.85000000003</v>
      </c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4"/>
    </row>
    <row r="50" spans="3:159" ht="12.75">
      <c r="C50" s="172" t="s">
        <v>77</v>
      </c>
      <c r="D50" s="173"/>
      <c r="E50" s="173"/>
      <c r="F50" s="173"/>
      <c r="G50" s="173"/>
      <c r="H50" s="174"/>
      <c r="I50" s="35"/>
      <c r="J50" s="159" t="s">
        <v>38</v>
      </c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60"/>
      <c r="AU50" s="140">
        <f>341500+200000+80500+57500+80500</f>
        <v>760000</v>
      </c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2"/>
      <c r="BL50" s="140">
        <f>340428.8+196200+77868+57500+79964</f>
        <v>751960.8</v>
      </c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2"/>
      <c r="CC50" s="140">
        <f>340428.8+196200+77868+57500+79964</f>
        <v>751960.8</v>
      </c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2"/>
      <c r="CP50" s="140">
        <f>108700</f>
        <v>108700</v>
      </c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2"/>
      <c r="DC50" s="140">
        <f>341500+200000+77868+57500+80500</f>
        <v>757368</v>
      </c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2"/>
      <c r="DP50" s="140">
        <f>81996.4+60000+55104.6+23500+47908.9</f>
        <v>268509.9</v>
      </c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2"/>
      <c r="ED50" s="140">
        <f>340428.8+196200+77868+57500+79964</f>
        <v>751960.8</v>
      </c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2"/>
      <c r="EQ50" s="140">
        <f>208303+134254+77868+38757.95+47908.9</f>
        <v>507091.85000000003</v>
      </c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2"/>
    </row>
    <row r="51" spans="3:159" ht="12.75">
      <c r="C51" s="175"/>
      <c r="D51" s="127"/>
      <c r="E51" s="127"/>
      <c r="F51" s="127"/>
      <c r="G51" s="127"/>
      <c r="H51" s="176"/>
      <c r="I51" s="40"/>
      <c r="J51" s="168" t="s">
        <v>39</v>
      </c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9"/>
      <c r="AU51" s="148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50"/>
      <c r="BL51" s="148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50"/>
      <c r="CC51" s="148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50"/>
      <c r="CP51" s="148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50"/>
      <c r="DC51" s="148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50"/>
      <c r="DP51" s="148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50"/>
      <c r="ED51" s="148"/>
      <c r="EE51" s="149"/>
      <c r="EF51" s="149"/>
      <c r="EG51" s="149"/>
      <c r="EH51" s="149"/>
      <c r="EI51" s="149"/>
      <c r="EJ51" s="149"/>
      <c r="EK51" s="149"/>
      <c r="EL51" s="149"/>
      <c r="EM51" s="149"/>
      <c r="EN51" s="149"/>
      <c r="EO51" s="149"/>
      <c r="EP51" s="150"/>
      <c r="EQ51" s="148"/>
      <c r="ER51" s="149"/>
      <c r="ES51" s="149"/>
      <c r="ET51" s="149"/>
      <c r="EU51" s="149"/>
      <c r="EV51" s="149"/>
      <c r="EW51" s="149"/>
      <c r="EX51" s="149"/>
      <c r="EY51" s="149"/>
      <c r="EZ51" s="149"/>
      <c r="FA51" s="149"/>
      <c r="FB51" s="149"/>
      <c r="FC51" s="150"/>
    </row>
    <row r="52" spans="3:159" ht="12.75">
      <c r="C52" s="143" t="s">
        <v>78</v>
      </c>
      <c r="D52" s="144"/>
      <c r="E52" s="144"/>
      <c r="F52" s="144"/>
      <c r="G52" s="144"/>
      <c r="H52" s="145"/>
      <c r="I52" s="43"/>
      <c r="J52" s="170" t="s">
        <v>66</v>
      </c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1"/>
      <c r="AU52" s="140">
        <v>0</v>
      </c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2"/>
      <c r="BL52" s="140">
        <v>0</v>
      </c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2"/>
      <c r="CC52" s="140">
        <v>0</v>
      </c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2"/>
      <c r="CP52" s="140">
        <v>0</v>
      </c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2"/>
      <c r="DC52" s="140">
        <v>0</v>
      </c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2"/>
      <c r="DP52" s="140">
        <v>0</v>
      </c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2"/>
      <c r="ED52" s="140">
        <v>0</v>
      </c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2"/>
      <c r="EQ52" s="140">
        <v>0</v>
      </c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2"/>
    </row>
    <row r="53" spans="3:159" ht="12.75">
      <c r="C53" s="151"/>
      <c r="D53" s="152"/>
      <c r="E53" s="152"/>
      <c r="F53" s="152"/>
      <c r="G53" s="152"/>
      <c r="H53" s="153"/>
      <c r="I53" s="45"/>
      <c r="J53" s="166" t="s">
        <v>67</v>
      </c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7"/>
      <c r="AU53" s="148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50"/>
      <c r="BL53" s="148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50"/>
      <c r="CC53" s="148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50"/>
      <c r="CP53" s="148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50"/>
      <c r="DC53" s="148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50"/>
      <c r="DP53" s="148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50"/>
      <c r="ED53" s="148"/>
      <c r="EE53" s="149"/>
      <c r="EF53" s="149"/>
      <c r="EG53" s="149"/>
      <c r="EH53" s="149"/>
      <c r="EI53" s="149"/>
      <c r="EJ53" s="149"/>
      <c r="EK53" s="149"/>
      <c r="EL53" s="149"/>
      <c r="EM53" s="149"/>
      <c r="EN53" s="149"/>
      <c r="EO53" s="149"/>
      <c r="EP53" s="150"/>
      <c r="EQ53" s="148"/>
      <c r="ER53" s="149"/>
      <c r="ES53" s="149"/>
      <c r="ET53" s="149"/>
      <c r="EU53" s="149"/>
      <c r="EV53" s="149"/>
      <c r="EW53" s="149"/>
      <c r="EX53" s="149"/>
      <c r="EY53" s="149"/>
      <c r="EZ53" s="149"/>
      <c r="FA53" s="149"/>
      <c r="FB53" s="149"/>
      <c r="FC53" s="150"/>
    </row>
    <row r="54" spans="3:159" ht="12.75">
      <c r="C54" s="161" t="s">
        <v>79</v>
      </c>
      <c r="D54" s="162"/>
      <c r="E54" s="162"/>
      <c r="F54" s="162"/>
      <c r="G54" s="162"/>
      <c r="H54" s="163"/>
      <c r="I54" s="42"/>
      <c r="J54" s="164" t="s">
        <v>47</v>
      </c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5"/>
      <c r="AU54" s="132">
        <v>0</v>
      </c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4"/>
      <c r="BL54" s="132">
        <v>0</v>
      </c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4"/>
      <c r="CC54" s="132">
        <v>0</v>
      </c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4"/>
      <c r="CP54" s="132">
        <v>0</v>
      </c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4"/>
      <c r="DC54" s="132">
        <f>SUM(DC55:DO60)</f>
        <v>0</v>
      </c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4"/>
      <c r="DP54" s="132">
        <f>SUM(DP55:EC60)</f>
        <v>0</v>
      </c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4"/>
      <c r="ED54" s="132">
        <f>SUM(ED55:EP60)</f>
        <v>0</v>
      </c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4"/>
      <c r="EQ54" s="132">
        <f>SUM(EQ55:FC60)</f>
        <v>0</v>
      </c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4"/>
    </row>
    <row r="55" spans="3:159" ht="12.75">
      <c r="C55" s="156"/>
      <c r="D55" s="157"/>
      <c r="E55" s="157"/>
      <c r="F55" s="157"/>
      <c r="G55" s="157"/>
      <c r="H55" s="158"/>
      <c r="I55" s="35"/>
      <c r="J55" s="159" t="s">
        <v>38</v>
      </c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60"/>
      <c r="AU55" s="140">
        <f>AU54</f>
        <v>0</v>
      </c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2"/>
      <c r="BL55" s="140" t="s">
        <v>43</v>
      </c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2"/>
      <c r="CC55" s="140" t="s">
        <v>43</v>
      </c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2"/>
      <c r="CP55" s="140" t="s">
        <v>43</v>
      </c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2"/>
      <c r="DC55" s="140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2"/>
      <c r="DP55" s="140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2"/>
      <c r="ED55" s="140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2"/>
      <c r="EQ55" s="140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2"/>
    </row>
    <row r="56" spans="3:159" ht="12.75">
      <c r="C56" s="151" t="s">
        <v>80</v>
      </c>
      <c r="D56" s="152"/>
      <c r="E56" s="152"/>
      <c r="F56" s="152"/>
      <c r="G56" s="152"/>
      <c r="H56" s="153"/>
      <c r="I56" s="40"/>
      <c r="J56" s="154" t="s">
        <v>48</v>
      </c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5"/>
      <c r="AU56" s="148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50"/>
      <c r="BL56" s="148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50"/>
      <c r="CC56" s="148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50"/>
      <c r="CP56" s="148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50"/>
      <c r="DC56" s="148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50"/>
      <c r="DP56" s="148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50"/>
      <c r="ED56" s="148"/>
      <c r="EE56" s="149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50"/>
      <c r="EQ56" s="148"/>
      <c r="ER56" s="149"/>
      <c r="ES56" s="149"/>
      <c r="ET56" s="149"/>
      <c r="EU56" s="149"/>
      <c r="EV56" s="149"/>
      <c r="EW56" s="149"/>
      <c r="EX56" s="149"/>
      <c r="EY56" s="149"/>
      <c r="EZ56" s="149"/>
      <c r="FA56" s="149"/>
      <c r="FB56" s="149"/>
      <c r="FC56" s="150"/>
    </row>
    <row r="57" spans="3:159" ht="12.75">
      <c r="C57" s="135" t="s">
        <v>81</v>
      </c>
      <c r="D57" s="136"/>
      <c r="E57" s="136"/>
      <c r="F57" s="136"/>
      <c r="G57" s="136"/>
      <c r="H57" s="137"/>
      <c r="I57" s="42"/>
      <c r="J57" s="138" t="s">
        <v>51</v>
      </c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9"/>
      <c r="AU57" s="132">
        <v>0</v>
      </c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4"/>
      <c r="BL57" s="132" t="s">
        <v>43</v>
      </c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4"/>
      <c r="CC57" s="132" t="s">
        <v>43</v>
      </c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4"/>
      <c r="CP57" s="132" t="s">
        <v>43</v>
      </c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4"/>
      <c r="DC57" s="132">
        <v>0</v>
      </c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4"/>
      <c r="DP57" s="132">
        <v>0</v>
      </c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4"/>
      <c r="ED57" s="132">
        <v>0</v>
      </c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4"/>
      <c r="EQ57" s="132">
        <v>0</v>
      </c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4"/>
    </row>
    <row r="58" spans="3:159" ht="12.75">
      <c r="C58" s="143" t="s">
        <v>82</v>
      </c>
      <c r="D58" s="144"/>
      <c r="E58" s="144"/>
      <c r="F58" s="144"/>
      <c r="G58" s="144"/>
      <c r="H58" s="145"/>
      <c r="I58" s="43"/>
      <c r="J58" s="146" t="s">
        <v>53</v>
      </c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7"/>
      <c r="AU58" s="140">
        <v>0</v>
      </c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2"/>
      <c r="BL58" s="140" t="s">
        <v>43</v>
      </c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2"/>
      <c r="CC58" s="140" t="s">
        <v>43</v>
      </c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2"/>
      <c r="CP58" s="140" t="s">
        <v>43</v>
      </c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2"/>
      <c r="DC58" s="140">
        <v>0</v>
      </c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2"/>
      <c r="DP58" s="140">
        <v>0</v>
      </c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2"/>
      <c r="ED58" s="140">
        <v>0</v>
      </c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2"/>
      <c r="EQ58" s="140">
        <v>0</v>
      </c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2"/>
    </row>
    <row r="59" spans="3:159" ht="12.75">
      <c r="C59" s="135" t="s">
        <v>83</v>
      </c>
      <c r="D59" s="136"/>
      <c r="E59" s="136"/>
      <c r="F59" s="136"/>
      <c r="G59" s="136"/>
      <c r="H59" s="137"/>
      <c r="I59" s="42"/>
      <c r="J59" s="138" t="s">
        <v>55</v>
      </c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9"/>
      <c r="AU59" s="132">
        <v>0</v>
      </c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4"/>
      <c r="BL59" s="132" t="s">
        <v>43</v>
      </c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4"/>
      <c r="CC59" s="132" t="s">
        <v>43</v>
      </c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4"/>
      <c r="CP59" s="132" t="s">
        <v>43</v>
      </c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4"/>
      <c r="DC59" s="132">
        <v>0</v>
      </c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4"/>
      <c r="DP59" s="132">
        <v>0</v>
      </c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4"/>
      <c r="ED59" s="132">
        <v>0</v>
      </c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4"/>
      <c r="EQ59" s="132">
        <v>0</v>
      </c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4"/>
    </row>
    <row r="60" spans="3:159" ht="12.75">
      <c r="C60" s="135" t="s">
        <v>84</v>
      </c>
      <c r="D60" s="136"/>
      <c r="E60" s="136"/>
      <c r="F60" s="136"/>
      <c r="G60" s="136"/>
      <c r="H60" s="137"/>
      <c r="I60" s="42"/>
      <c r="J60" s="138" t="s">
        <v>57</v>
      </c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9"/>
      <c r="AU60" s="132">
        <v>0</v>
      </c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4"/>
      <c r="BL60" s="132" t="s">
        <v>43</v>
      </c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4"/>
      <c r="CC60" s="132" t="s">
        <v>43</v>
      </c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4"/>
      <c r="CP60" s="132" t="s">
        <v>43</v>
      </c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4"/>
      <c r="DC60" s="132">
        <v>0</v>
      </c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4"/>
      <c r="DP60" s="132">
        <v>0</v>
      </c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4"/>
      <c r="ED60" s="132">
        <v>0</v>
      </c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4"/>
      <c r="EQ60" s="132">
        <v>0</v>
      </c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4"/>
    </row>
    <row r="61" spans="3:159" ht="12.75">
      <c r="C61" s="135" t="s">
        <v>85</v>
      </c>
      <c r="D61" s="136"/>
      <c r="E61" s="136"/>
      <c r="F61" s="136"/>
      <c r="G61" s="136"/>
      <c r="H61" s="137"/>
      <c r="I61" s="42"/>
      <c r="J61" s="177" t="s">
        <v>86</v>
      </c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8"/>
      <c r="AU61" s="132">
        <f>AU62+AU64+AU66</f>
        <v>1140000</v>
      </c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4"/>
      <c r="BL61" s="132">
        <f>BL62+BL64+BL66</f>
        <v>636335.29</v>
      </c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4"/>
      <c r="CC61" s="132">
        <f>CC62+CC64+CC66</f>
        <v>608463.2599999999</v>
      </c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4"/>
      <c r="CP61" s="132">
        <f>CP62+CP64+CP66</f>
        <v>0</v>
      </c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4"/>
      <c r="DC61" s="132">
        <f>DC62+DC64+DC66</f>
        <v>639416.26</v>
      </c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4"/>
      <c r="DP61" s="132">
        <f>DP62+DP64+DP66</f>
        <v>321461.31</v>
      </c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4"/>
      <c r="ED61" s="132">
        <f>ED62+ED64+ED66</f>
        <v>609079.6599999999</v>
      </c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4"/>
      <c r="EQ61" s="132">
        <f>EQ62+EQ64+EQ66</f>
        <v>372065.71</v>
      </c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4"/>
    </row>
    <row r="62" spans="3:159" ht="12.75">
      <c r="C62" s="172" t="s">
        <v>87</v>
      </c>
      <c r="D62" s="173"/>
      <c r="E62" s="173"/>
      <c r="F62" s="173"/>
      <c r="G62" s="173"/>
      <c r="H62" s="174"/>
      <c r="I62" s="35"/>
      <c r="J62" s="159" t="s">
        <v>38</v>
      </c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60"/>
      <c r="AU62" s="140">
        <f>259950+69120+37000+123930</f>
        <v>490000</v>
      </c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2"/>
      <c r="BL62" s="140">
        <f>259303.5+35350+69120+121591.7</f>
        <v>485365.2</v>
      </c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2"/>
      <c r="CC62" s="140">
        <f>259303.5+35350+69120+113242.1</f>
        <v>477015.6</v>
      </c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2"/>
      <c r="CP62" s="140">
        <v>0</v>
      </c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2"/>
      <c r="DC62" s="140">
        <f>259950+35350+69120+123930</f>
        <v>488350</v>
      </c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2"/>
      <c r="DP62" s="140">
        <f>70805.5+24182.5+28120+86661.8</f>
        <v>209769.8</v>
      </c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2"/>
      <c r="ED62" s="140">
        <f>259303.5+69120+35350+113242.1</f>
        <v>477015.6</v>
      </c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2"/>
      <c r="EQ62" s="140">
        <f>115185+45343+24182.5+86661.8</f>
        <v>271372.3</v>
      </c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2"/>
    </row>
    <row r="63" spans="3:159" ht="12.75">
      <c r="C63" s="175"/>
      <c r="D63" s="127"/>
      <c r="E63" s="127"/>
      <c r="F63" s="127"/>
      <c r="G63" s="127"/>
      <c r="H63" s="176"/>
      <c r="I63" s="40"/>
      <c r="J63" s="168" t="s">
        <v>39</v>
      </c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9"/>
      <c r="AU63" s="148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50"/>
      <c r="BL63" s="148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50"/>
      <c r="CC63" s="148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50"/>
      <c r="CP63" s="148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50"/>
      <c r="DC63" s="148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50"/>
      <c r="DP63" s="148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50"/>
      <c r="ED63" s="148"/>
      <c r="EE63" s="149"/>
      <c r="EF63" s="149"/>
      <c r="EG63" s="149"/>
      <c r="EH63" s="149"/>
      <c r="EI63" s="149"/>
      <c r="EJ63" s="149"/>
      <c r="EK63" s="149"/>
      <c r="EL63" s="149"/>
      <c r="EM63" s="149"/>
      <c r="EN63" s="149"/>
      <c r="EO63" s="149"/>
      <c r="EP63" s="150"/>
      <c r="EQ63" s="148"/>
      <c r="ER63" s="149"/>
      <c r="ES63" s="149"/>
      <c r="ET63" s="149"/>
      <c r="EU63" s="149"/>
      <c r="EV63" s="149"/>
      <c r="EW63" s="149"/>
      <c r="EX63" s="149"/>
      <c r="EY63" s="149"/>
      <c r="EZ63" s="149"/>
      <c r="FA63" s="149"/>
      <c r="FB63" s="149"/>
      <c r="FC63" s="150"/>
    </row>
    <row r="64" spans="3:159" ht="12.75">
      <c r="C64" s="143" t="s">
        <v>88</v>
      </c>
      <c r="D64" s="144"/>
      <c r="E64" s="144"/>
      <c r="F64" s="144"/>
      <c r="G64" s="144"/>
      <c r="H64" s="145"/>
      <c r="I64" s="43"/>
      <c r="J64" s="170" t="s">
        <v>66</v>
      </c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1"/>
      <c r="AU64" s="140">
        <f>579300+68300+2400</f>
        <v>650000</v>
      </c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2"/>
      <c r="BL64" s="140">
        <f>99902.89+44027</f>
        <v>143929.89</v>
      </c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2"/>
      <c r="CC64" s="140">
        <f>94988.56+29418.9</f>
        <v>124407.45999999999</v>
      </c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2"/>
      <c r="CP64" s="140">
        <v>0</v>
      </c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2"/>
      <c r="DC64" s="140">
        <f>105847.56+26309.5</f>
        <v>132157.06</v>
      </c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2"/>
      <c r="DP64" s="140">
        <f>84245.21+14128.9</f>
        <v>98374.11</v>
      </c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2"/>
      <c r="ED64" s="140">
        <f>94988.56+30035.3</f>
        <v>125023.86</v>
      </c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2"/>
      <c r="EQ64" s="140">
        <f>78117.61+22010.9</f>
        <v>100128.51000000001</v>
      </c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2"/>
    </row>
    <row r="65" spans="3:159" ht="12.75">
      <c r="C65" s="151"/>
      <c r="D65" s="152"/>
      <c r="E65" s="152"/>
      <c r="F65" s="152"/>
      <c r="G65" s="152"/>
      <c r="H65" s="153"/>
      <c r="I65" s="45"/>
      <c r="J65" s="166" t="s">
        <v>67</v>
      </c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7"/>
      <c r="AU65" s="148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50"/>
      <c r="BL65" s="148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50"/>
      <c r="CC65" s="148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50"/>
      <c r="CP65" s="148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50"/>
      <c r="DC65" s="148"/>
      <c r="DD65" s="149"/>
      <c r="DE65" s="149"/>
      <c r="DF65" s="149"/>
      <c r="DG65" s="149"/>
      <c r="DH65" s="149"/>
      <c r="DI65" s="149"/>
      <c r="DJ65" s="149"/>
      <c r="DK65" s="149"/>
      <c r="DL65" s="149"/>
      <c r="DM65" s="149"/>
      <c r="DN65" s="149"/>
      <c r="DO65" s="150"/>
      <c r="DP65" s="148"/>
      <c r="DQ65" s="149"/>
      <c r="DR65" s="149"/>
      <c r="DS65" s="149"/>
      <c r="DT65" s="149"/>
      <c r="DU65" s="149"/>
      <c r="DV65" s="149"/>
      <c r="DW65" s="149"/>
      <c r="DX65" s="149"/>
      <c r="DY65" s="149"/>
      <c r="DZ65" s="149"/>
      <c r="EA65" s="149"/>
      <c r="EB65" s="149"/>
      <c r="EC65" s="150"/>
      <c r="ED65" s="148"/>
      <c r="EE65" s="149"/>
      <c r="EF65" s="149"/>
      <c r="EG65" s="149"/>
      <c r="EH65" s="149"/>
      <c r="EI65" s="149"/>
      <c r="EJ65" s="149"/>
      <c r="EK65" s="149"/>
      <c r="EL65" s="149"/>
      <c r="EM65" s="149"/>
      <c r="EN65" s="149"/>
      <c r="EO65" s="149"/>
      <c r="EP65" s="150"/>
      <c r="EQ65" s="148"/>
      <c r="ER65" s="149"/>
      <c r="ES65" s="149"/>
      <c r="ET65" s="149"/>
      <c r="EU65" s="149"/>
      <c r="EV65" s="149"/>
      <c r="EW65" s="149"/>
      <c r="EX65" s="149"/>
      <c r="EY65" s="149"/>
      <c r="EZ65" s="149"/>
      <c r="FA65" s="149"/>
      <c r="FB65" s="149"/>
      <c r="FC65" s="150"/>
    </row>
    <row r="66" spans="3:159" ht="12.75">
      <c r="C66" s="161" t="s">
        <v>89</v>
      </c>
      <c r="D66" s="162"/>
      <c r="E66" s="162"/>
      <c r="F66" s="162"/>
      <c r="G66" s="162"/>
      <c r="H66" s="163"/>
      <c r="I66" s="42"/>
      <c r="J66" s="164" t="s">
        <v>47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5"/>
      <c r="AU66" s="132">
        <v>0</v>
      </c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4"/>
      <c r="BL66" s="132">
        <v>7040.2</v>
      </c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4"/>
      <c r="CC66" s="132">
        <v>7040.2</v>
      </c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4"/>
      <c r="CP66" s="132">
        <v>0</v>
      </c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4"/>
      <c r="DC66" s="132">
        <f>SUM(DC67:DO72)</f>
        <v>18909.2</v>
      </c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4"/>
      <c r="DP66" s="132">
        <f>SUM(DP67:EC72)</f>
        <v>13317.4</v>
      </c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4"/>
      <c r="ED66" s="132">
        <f>SUM(ED67:EP72)</f>
        <v>7040.2</v>
      </c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4"/>
      <c r="EQ66" s="132">
        <f>SUM(EQ67:FC72)</f>
        <v>564.9</v>
      </c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4"/>
    </row>
    <row r="67" spans="3:159" ht="12.75">
      <c r="C67" s="156"/>
      <c r="D67" s="157"/>
      <c r="E67" s="157"/>
      <c r="F67" s="157"/>
      <c r="G67" s="157"/>
      <c r="H67" s="158"/>
      <c r="I67" s="35"/>
      <c r="J67" s="159" t="s">
        <v>38</v>
      </c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60"/>
      <c r="AU67" s="140">
        <f>AU66</f>
        <v>0</v>
      </c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2"/>
      <c r="BL67" s="140" t="s">
        <v>43</v>
      </c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2"/>
      <c r="CC67" s="140" t="s">
        <v>43</v>
      </c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2"/>
      <c r="CP67" s="140" t="s">
        <v>43</v>
      </c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2"/>
      <c r="DC67" s="140">
        <v>7040.2</v>
      </c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2"/>
      <c r="DP67" s="140">
        <v>1448.4</v>
      </c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2"/>
      <c r="ED67" s="140">
        <v>7040.2</v>
      </c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2"/>
      <c r="EQ67" s="140">
        <v>564.9</v>
      </c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2"/>
    </row>
    <row r="68" spans="3:159" ht="12.75">
      <c r="C68" s="151" t="s">
        <v>90</v>
      </c>
      <c r="D68" s="152"/>
      <c r="E68" s="152"/>
      <c r="F68" s="152"/>
      <c r="G68" s="152"/>
      <c r="H68" s="153"/>
      <c r="I68" s="40"/>
      <c r="J68" s="154" t="s">
        <v>48</v>
      </c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5"/>
      <c r="AU68" s="148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50"/>
      <c r="BL68" s="148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50"/>
      <c r="CC68" s="148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50"/>
      <c r="CP68" s="148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50"/>
      <c r="DC68" s="148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50"/>
      <c r="DP68" s="148"/>
      <c r="DQ68" s="149"/>
      <c r="DR68" s="149"/>
      <c r="DS68" s="149"/>
      <c r="DT68" s="149"/>
      <c r="DU68" s="149"/>
      <c r="DV68" s="149"/>
      <c r="DW68" s="149"/>
      <c r="DX68" s="149"/>
      <c r="DY68" s="149"/>
      <c r="DZ68" s="149"/>
      <c r="EA68" s="149"/>
      <c r="EB68" s="149"/>
      <c r="EC68" s="150"/>
      <c r="ED68" s="148"/>
      <c r="EE68" s="149"/>
      <c r="EF68" s="149"/>
      <c r="EG68" s="149"/>
      <c r="EH68" s="149"/>
      <c r="EI68" s="149"/>
      <c r="EJ68" s="149"/>
      <c r="EK68" s="149"/>
      <c r="EL68" s="149"/>
      <c r="EM68" s="149"/>
      <c r="EN68" s="149"/>
      <c r="EO68" s="149"/>
      <c r="EP68" s="150"/>
      <c r="EQ68" s="148"/>
      <c r="ER68" s="149"/>
      <c r="ES68" s="149"/>
      <c r="ET68" s="149"/>
      <c r="EU68" s="149"/>
      <c r="EV68" s="149"/>
      <c r="EW68" s="149"/>
      <c r="EX68" s="149"/>
      <c r="EY68" s="149"/>
      <c r="EZ68" s="149"/>
      <c r="FA68" s="149"/>
      <c r="FB68" s="149"/>
      <c r="FC68" s="150"/>
    </row>
    <row r="69" spans="3:159" ht="12.75">
      <c r="C69" s="135" t="s">
        <v>91</v>
      </c>
      <c r="D69" s="136"/>
      <c r="E69" s="136"/>
      <c r="F69" s="136"/>
      <c r="G69" s="136"/>
      <c r="H69" s="137"/>
      <c r="I69" s="42"/>
      <c r="J69" s="138" t="s">
        <v>51</v>
      </c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9"/>
      <c r="AU69" s="132">
        <v>0</v>
      </c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4"/>
      <c r="BL69" s="132" t="s">
        <v>43</v>
      </c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4"/>
      <c r="CC69" s="132" t="s">
        <v>43</v>
      </c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4"/>
      <c r="CP69" s="132" t="s">
        <v>43</v>
      </c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4"/>
      <c r="DC69" s="132">
        <v>0</v>
      </c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4"/>
      <c r="DP69" s="132">
        <v>0</v>
      </c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4"/>
      <c r="ED69" s="132">
        <v>0</v>
      </c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4"/>
      <c r="EQ69" s="132">
        <v>0</v>
      </c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4"/>
    </row>
    <row r="70" spans="3:159" ht="12.75">
      <c r="C70" s="143" t="s">
        <v>92</v>
      </c>
      <c r="D70" s="144"/>
      <c r="E70" s="144"/>
      <c r="F70" s="144"/>
      <c r="G70" s="144"/>
      <c r="H70" s="145"/>
      <c r="I70" s="43"/>
      <c r="J70" s="146" t="s">
        <v>53</v>
      </c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7"/>
      <c r="AU70" s="140">
        <v>0</v>
      </c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2"/>
      <c r="BL70" s="140" t="s">
        <v>43</v>
      </c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2"/>
      <c r="CC70" s="140" t="s">
        <v>43</v>
      </c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2"/>
      <c r="CP70" s="140" t="s">
        <v>43</v>
      </c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2"/>
      <c r="DC70" s="140">
        <v>0</v>
      </c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2"/>
      <c r="DP70" s="140">
        <v>0</v>
      </c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2"/>
      <c r="ED70" s="140">
        <v>0</v>
      </c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2"/>
      <c r="EQ70" s="140">
        <v>0</v>
      </c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2"/>
    </row>
    <row r="71" spans="3:159" ht="12.75">
      <c r="C71" s="135" t="s">
        <v>93</v>
      </c>
      <c r="D71" s="136"/>
      <c r="E71" s="136"/>
      <c r="F71" s="136"/>
      <c r="G71" s="136"/>
      <c r="H71" s="137"/>
      <c r="I71" s="42"/>
      <c r="J71" s="138" t="s">
        <v>55</v>
      </c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9"/>
      <c r="AU71" s="132">
        <v>0</v>
      </c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4"/>
      <c r="BL71" s="132" t="s">
        <v>43</v>
      </c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4"/>
      <c r="CC71" s="132" t="s">
        <v>43</v>
      </c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4"/>
      <c r="CP71" s="132" t="s">
        <v>43</v>
      </c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4"/>
      <c r="DC71" s="132">
        <v>0</v>
      </c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4"/>
      <c r="DP71" s="132">
        <v>0</v>
      </c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4"/>
      <c r="ED71" s="132">
        <v>0</v>
      </c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4"/>
      <c r="EQ71" s="132">
        <v>0</v>
      </c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4"/>
    </row>
    <row r="72" spans="3:159" ht="12.75">
      <c r="C72" s="135" t="s">
        <v>94</v>
      </c>
      <c r="D72" s="136"/>
      <c r="E72" s="136"/>
      <c r="F72" s="136"/>
      <c r="G72" s="136"/>
      <c r="H72" s="137"/>
      <c r="I72" s="42"/>
      <c r="J72" s="138" t="s">
        <v>57</v>
      </c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9"/>
      <c r="AU72" s="132">
        <v>0</v>
      </c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4"/>
      <c r="BL72" s="132" t="s">
        <v>43</v>
      </c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4"/>
      <c r="CC72" s="132" t="s">
        <v>43</v>
      </c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4"/>
      <c r="CP72" s="132" t="s">
        <v>43</v>
      </c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4"/>
      <c r="DC72" s="132">
        <v>11869</v>
      </c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4"/>
      <c r="DP72" s="132">
        <v>11869</v>
      </c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4"/>
      <c r="ED72" s="132">
        <v>0</v>
      </c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4"/>
      <c r="EQ72" s="132">
        <v>0</v>
      </c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4"/>
    </row>
    <row r="73" spans="1:161" ht="12.75">
      <c r="A73" s="31"/>
      <c r="B73" s="31"/>
      <c r="C73" s="31"/>
      <c r="D73" s="31"/>
      <c r="E73" s="31"/>
      <c r="F73" s="31" t="s">
        <v>95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</row>
    <row r="74" ht="12.75">
      <c r="B74" s="24" t="s">
        <v>96</v>
      </c>
    </row>
    <row r="75" spans="2:132" ht="12.75">
      <c r="B75" s="24" t="s">
        <v>97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EA75" s="31"/>
      <c r="EB75" s="31"/>
    </row>
    <row r="76" spans="2:161" ht="12.75">
      <c r="B76" s="31"/>
      <c r="AM76" s="31"/>
      <c r="AN76" s="31"/>
      <c r="AO76" s="31"/>
      <c r="AP76" s="31"/>
      <c r="AQ76" s="31"/>
      <c r="AR76" s="31"/>
      <c r="AS76" s="31"/>
      <c r="AT76" s="31"/>
      <c r="AU76" s="125" t="s">
        <v>98</v>
      </c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31"/>
      <c r="CE76" s="31"/>
      <c r="CF76" s="31"/>
      <c r="CG76" s="125" t="s">
        <v>99</v>
      </c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</row>
    <row r="77" spans="2:38" ht="12.75">
      <c r="B77" s="24" t="s">
        <v>100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AI77" s="31"/>
      <c r="AJ77" s="31"/>
      <c r="AK77" s="31"/>
      <c r="AL77" s="31"/>
    </row>
    <row r="78" spans="2:34" ht="12.75">
      <c r="B78" s="24" t="s">
        <v>101</v>
      </c>
      <c r="Z78" s="31"/>
      <c r="AA78" s="31"/>
      <c r="AB78" s="31"/>
      <c r="AC78" s="31"/>
      <c r="AD78" s="31"/>
      <c r="AE78" s="31"/>
      <c r="AF78" s="31"/>
      <c r="AG78" s="31"/>
      <c r="AH78" s="31"/>
    </row>
    <row r="79" spans="2:132" ht="12.75" customHeight="1">
      <c r="B79" s="24" t="s">
        <v>102</v>
      </c>
      <c r="AU79" s="131" t="s">
        <v>127</v>
      </c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EA79" s="31"/>
      <c r="EB79" s="31"/>
    </row>
    <row r="80" spans="2:161" ht="12.75">
      <c r="B80" s="31"/>
      <c r="AM80" s="31"/>
      <c r="AN80" s="31"/>
      <c r="AO80" s="31"/>
      <c r="AP80" s="31"/>
      <c r="AQ80" s="31"/>
      <c r="AR80" s="31"/>
      <c r="AS80" s="31"/>
      <c r="AT80" s="31"/>
      <c r="AU80" s="125" t="s">
        <v>103</v>
      </c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32"/>
      <c r="BS80" s="32"/>
      <c r="BT80" s="32"/>
      <c r="BU80" s="125" t="s">
        <v>98</v>
      </c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32"/>
      <c r="DD80" s="32"/>
      <c r="DE80" s="32"/>
      <c r="DF80" s="125" t="s">
        <v>99</v>
      </c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  <c r="DT80" s="125"/>
      <c r="DU80" s="125"/>
      <c r="DV80" s="125"/>
      <c r="DW80" s="125"/>
      <c r="DX80" s="31"/>
      <c r="DY80" s="31"/>
      <c r="DZ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</row>
    <row r="81" spans="1:132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127" t="s">
        <v>128</v>
      </c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U81" s="129" t="s">
        <v>104</v>
      </c>
      <c r="BV81" s="129"/>
      <c r="BW81" s="127"/>
      <c r="BX81" s="127"/>
      <c r="BY81" s="127"/>
      <c r="BZ81" s="24" t="s">
        <v>104</v>
      </c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9">
        <v>20</v>
      </c>
      <c r="CQ81" s="129"/>
      <c r="CR81" s="129"/>
      <c r="CS81" s="129"/>
      <c r="CT81" s="130" t="s">
        <v>126</v>
      </c>
      <c r="CU81" s="130"/>
      <c r="CV81" s="130"/>
      <c r="CW81" s="24" t="s">
        <v>105</v>
      </c>
      <c r="EA81" s="31"/>
      <c r="EB81" s="31"/>
    </row>
    <row r="82" spans="25:161" ht="12.75"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125" t="s">
        <v>106</v>
      </c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31"/>
      <c r="BS82" s="31"/>
      <c r="BT82" s="31"/>
      <c r="BU82" s="31"/>
      <c r="BV82" s="33"/>
      <c r="BW82" s="126" t="s">
        <v>107</v>
      </c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</row>
  </sheetData>
  <mergeCells count="473">
    <mergeCell ref="DZ2:FE2"/>
    <mergeCell ref="A2:CS2"/>
    <mergeCell ref="CT2:DY2"/>
    <mergeCell ref="ED18:EP18"/>
    <mergeCell ref="EQ18:FC18"/>
    <mergeCell ref="DP18:EC18"/>
    <mergeCell ref="C18:H18"/>
    <mergeCell ref="I18:AT18"/>
    <mergeCell ref="AU18:BK18"/>
    <mergeCell ref="BL18:CB18"/>
    <mergeCell ref="CC18:CO18"/>
    <mergeCell ref="CP18:DB18"/>
    <mergeCell ref="DC18:DO18"/>
    <mergeCell ref="C19:H19"/>
    <mergeCell ref="AU19:BK19"/>
    <mergeCell ref="BL19:CB19"/>
    <mergeCell ref="CC19:CO19"/>
    <mergeCell ref="CP17:DB17"/>
    <mergeCell ref="CC16:DB16"/>
    <mergeCell ref="DC17:DO17"/>
    <mergeCell ref="ED16:FC16"/>
    <mergeCell ref="DP17:EC17"/>
    <mergeCell ref="DC16:EC16"/>
    <mergeCell ref="ED17:EP17"/>
    <mergeCell ref="EQ17:FC17"/>
    <mergeCell ref="CC17:CO17"/>
    <mergeCell ref="C16:H17"/>
    <mergeCell ref="I16:AT17"/>
    <mergeCell ref="BL16:CB17"/>
    <mergeCell ref="AU16:BK17"/>
    <mergeCell ref="A14:FE14"/>
    <mergeCell ref="B9:CQ9"/>
    <mergeCell ref="B10:CQ10"/>
    <mergeCell ref="CT8:DY12"/>
    <mergeCell ref="DZ8:FE12"/>
    <mergeCell ref="B11:CQ11"/>
    <mergeCell ref="CT3:DY7"/>
    <mergeCell ref="DZ3:FE7"/>
    <mergeCell ref="B5:CQ5"/>
    <mergeCell ref="B6:CQ6"/>
    <mergeCell ref="B4:CQ4"/>
    <mergeCell ref="DP19:EC19"/>
    <mergeCell ref="ED19:EP19"/>
    <mergeCell ref="EQ19:FC19"/>
    <mergeCell ref="J19:AT19"/>
    <mergeCell ref="CP19:DB19"/>
    <mergeCell ref="DC19:DO19"/>
    <mergeCell ref="J20:AT20"/>
    <mergeCell ref="J21:AT21"/>
    <mergeCell ref="C20:H21"/>
    <mergeCell ref="AU20:BK21"/>
    <mergeCell ref="BL20:CB21"/>
    <mergeCell ref="CC20:CO21"/>
    <mergeCell ref="CP20:DB21"/>
    <mergeCell ref="DC20:DO21"/>
    <mergeCell ref="DP20:EC21"/>
    <mergeCell ref="ED20:EP21"/>
    <mergeCell ref="EQ20:FC21"/>
    <mergeCell ref="C22:H22"/>
    <mergeCell ref="J22:AT22"/>
    <mergeCell ref="AU22:BK22"/>
    <mergeCell ref="BL22:CB22"/>
    <mergeCell ref="CC22:CO22"/>
    <mergeCell ref="CP22:DB22"/>
    <mergeCell ref="DC22:DO22"/>
    <mergeCell ref="DP22:EC22"/>
    <mergeCell ref="ED22:EP22"/>
    <mergeCell ref="EQ22:FC22"/>
    <mergeCell ref="J23:AT23"/>
    <mergeCell ref="ED23:EP24"/>
    <mergeCell ref="EQ23:FC24"/>
    <mergeCell ref="CC23:CO24"/>
    <mergeCell ref="CP23:DB24"/>
    <mergeCell ref="DC23:DO24"/>
    <mergeCell ref="DP23:EC24"/>
    <mergeCell ref="BL23:CB24"/>
    <mergeCell ref="ED26:EP26"/>
    <mergeCell ref="C26:H26"/>
    <mergeCell ref="AU26:BK26"/>
    <mergeCell ref="BL26:CB26"/>
    <mergeCell ref="CC26:CO26"/>
    <mergeCell ref="J26:AT26"/>
    <mergeCell ref="CP26:DB26"/>
    <mergeCell ref="DC26:DO26"/>
    <mergeCell ref="DP26:EC26"/>
    <mergeCell ref="C23:H24"/>
    <mergeCell ref="J25:AT25"/>
    <mergeCell ref="J24:AT24"/>
    <mergeCell ref="AU23:BK24"/>
    <mergeCell ref="CC32:CO32"/>
    <mergeCell ref="CP32:DB32"/>
    <mergeCell ref="DC32:DO32"/>
    <mergeCell ref="C25:H25"/>
    <mergeCell ref="AU25:BK25"/>
    <mergeCell ref="BL25:CB25"/>
    <mergeCell ref="CC25:CO25"/>
    <mergeCell ref="CP25:DB25"/>
    <mergeCell ref="DC25:DO25"/>
    <mergeCell ref="CP31:DB31"/>
    <mergeCell ref="DP25:EC25"/>
    <mergeCell ref="C39:H40"/>
    <mergeCell ref="AU39:BK40"/>
    <mergeCell ref="BL39:CB40"/>
    <mergeCell ref="CC30:CO30"/>
    <mergeCell ref="CP30:DB30"/>
    <mergeCell ref="AU29:BK29"/>
    <mergeCell ref="BL29:CB29"/>
    <mergeCell ref="C27:H27"/>
    <mergeCell ref="DC39:DO40"/>
    <mergeCell ref="AU30:BK30"/>
    <mergeCell ref="CC29:CO29"/>
    <mergeCell ref="CP29:DB29"/>
    <mergeCell ref="DC29:DO29"/>
    <mergeCell ref="ED29:EP29"/>
    <mergeCell ref="ED25:EP25"/>
    <mergeCell ref="EQ25:FC25"/>
    <mergeCell ref="EQ29:FC29"/>
    <mergeCell ref="EQ26:FC26"/>
    <mergeCell ref="CC31:CO31"/>
    <mergeCell ref="C30:H30"/>
    <mergeCell ref="BL30:CB30"/>
    <mergeCell ref="EQ27:FC28"/>
    <mergeCell ref="J27:AT27"/>
    <mergeCell ref="DP29:EC29"/>
    <mergeCell ref="EQ30:FC30"/>
    <mergeCell ref="DC30:DO30"/>
    <mergeCell ref="DP30:EC30"/>
    <mergeCell ref="ED30:EP30"/>
    <mergeCell ref="DC31:DO31"/>
    <mergeCell ref="EQ31:FC31"/>
    <mergeCell ref="DP31:EC31"/>
    <mergeCell ref="ED31:EP31"/>
    <mergeCell ref="C29:H29"/>
    <mergeCell ref="J29:AT29"/>
    <mergeCell ref="C32:H32"/>
    <mergeCell ref="J32:AT32"/>
    <mergeCell ref="J30:AT30"/>
    <mergeCell ref="AU32:BK32"/>
    <mergeCell ref="BL32:CB32"/>
    <mergeCell ref="C31:H31"/>
    <mergeCell ref="J31:AT31"/>
    <mergeCell ref="AU31:BK31"/>
    <mergeCell ref="BL31:CB31"/>
    <mergeCell ref="DP32:EC32"/>
    <mergeCell ref="ED32:EP32"/>
    <mergeCell ref="EQ32:FC32"/>
    <mergeCell ref="C33:H34"/>
    <mergeCell ref="J33:AT33"/>
    <mergeCell ref="AU33:BK34"/>
    <mergeCell ref="BL33:CB34"/>
    <mergeCell ref="CC33:CO34"/>
    <mergeCell ref="CP33:DB34"/>
    <mergeCell ref="DC33:DO34"/>
    <mergeCell ref="DP33:EC34"/>
    <mergeCell ref="ED33:EP34"/>
    <mergeCell ref="EQ33:FC34"/>
    <mergeCell ref="J34:AT34"/>
    <mergeCell ref="C35:H36"/>
    <mergeCell ref="J35:AT35"/>
    <mergeCell ref="AU35:BK36"/>
    <mergeCell ref="BL35:CB36"/>
    <mergeCell ref="DP35:EC36"/>
    <mergeCell ref="ED35:EP36"/>
    <mergeCell ref="CC37:CO38"/>
    <mergeCell ref="CP37:DB38"/>
    <mergeCell ref="DC37:DO38"/>
    <mergeCell ref="DP37:EC38"/>
    <mergeCell ref="C37:H38"/>
    <mergeCell ref="AU37:BK38"/>
    <mergeCell ref="EQ35:FC36"/>
    <mergeCell ref="J36:AT36"/>
    <mergeCell ref="BL37:CB38"/>
    <mergeCell ref="EQ37:FC38"/>
    <mergeCell ref="CC35:CO36"/>
    <mergeCell ref="CP35:DB36"/>
    <mergeCell ref="DC35:DO36"/>
    <mergeCell ref="ED37:EP38"/>
    <mergeCell ref="J38:AT38"/>
    <mergeCell ref="J37:AT37"/>
    <mergeCell ref="ED39:EP40"/>
    <mergeCell ref="EQ39:FC40"/>
    <mergeCell ref="DP39:EC40"/>
    <mergeCell ref="CC39:CO40"/>
    <mergeCell ref="CP39:DB40"/>
    <mergeCell ref="J39:AT39"/>
    <mergeCell ref="J40:AT40"/>
    <mergeCell ref="C28:H28"/>
    <mergeCell ref="AU27:BK28"/>
    <mergeCell ref="BL27:CB28"/>
    <mergeCell ref="CC27:CO28"/>
    <mergeCell ref="DC27:DO28"/>
    <mergeCell ref="DP27:EC28"/>
    <mergeCell ref="ED27:EP28"/>
    <mergeCell ref="J28:AT28"/>
    <mergeCell ref="CP27:DB28"/>
    <mergeCell ref="CP41:DB41"/>
    <mergeCell ref="DC41:DO41"/>
    <mergeCell ref="DP41:EC41"/>
    <mergeCell ref="C41:H41"/>
    <mergeCell ref="AU41:BK41"/>
    <mergeCell ref="BL41:CB41"/>
    <mergeCell ref="CC41:CO41"/>
    <mergeCell ref="ED41:EP41"/>
    <mergeCell ref="EQ41:FC41"/>
    <mergeCell ref="J41:AT41"/>
    <mergeCell ref="C42:H42"/>
    <mergeCell ref="J42:AT42"/>
    <mergeCell ref="AU42:BK42"/>
    <mergeCell ref="BL42:CB42"/>
    <mergeCell ref="CC42:CO42"/>
    <mergeCell ref="CP42:DB42"/>
    <mergeCell ref="DC42:DO42"/>
    <mergeCell ref="DP42:EC42"/>
    <mergeCell ref="ED42:EP42"/>
    <mergeCell ref="EQ42:FC42"/>
    <mergeCell ref="C43:H43"/>
    <mergeCell ref="J43:AT43"/>
    <mergeCell ref="AU43:BK44"/>
    <mergeCell ref="BL43:CB44"/>
    <mergeCell ref="CC43:CO44"/>
    <mergeCell ref="CP43:DB44"/>
    <mergeCell ref="DC43:DO44"/>
    <mergeCell ref="DP43:EC44"/>
    <mergeCell ref="ED43:EP44"/>
    <mergeCell ref="EQ43:FC44"/>
    <mergeCell ref="C44:H44"/>
    <mergeCell ref="J44:AT44"/>
    <mergeCell ref="C45:H45"/>
    <mergeCell ref="J45:AT45"/>
    <mergeCell ref="AU45:BK45"/>
    <mergeCell ref="BL45:CB45"/>
    <mergeCell ref="CC45:CO45"/>
    <mergeCell ref="CP45:DB45"/>
    <mergeCell ref="DC45:DO45"/>
    <mergeCell ref="DP45:EC45"/>
    <mergeCell ref="ED45:EP45"/>
    <mergeCell ref="EQ45:FC45"/>
    <mergeCell ref="C46:H46"/>
    <mergeCell ref="J46:AT46"/>
    <mergeCell ref="AU46:BK46"/>
    <mergeCell ref="BL46:CB46"/>
    <mergeCell ref="CC46:CO46"/>
    <mergeCell ref="CP46:DB46"/>
    <mergeCell ref="DC46:DO46"/>
    <mergeCell ref="DP46:EC46"/>
    <mergeCell ref="ED46:EP46"/>
    <mergeCell ref="EQ46:FC46"/>
    <mergeCell ref="C47:H47"/>
    <mergeCell ref="J47:AT47"/>
    <mergeCell ref="AU47:BK47"/>
    <mergeCell ref="BL47:CB47"/>
    <mergeCell ref="CC47:CO47"/>
    <mergeCell ref="CP47:DB47"/>
    <mergeCell ref="DC47:DO47"/>
    <mergeCell ref="DP47:EC47"/>
    <mergeCell ref="ED47:EP47"/>
    <mergeCell ref="EQ47:FC47"/>
    <mergeCell ref="C48:H48"/>
    <mergeCell ref="J48:AT48"/>
    <mergeCell ref="AU48:BK48"/>
    <mergeCell ref="BL48:CB48"/>
    <mergeCell ref="CC48:CO48"/>
    <mergeCell ref="CP48:DB48"/>
    <mergeCell ref="DC48:DO48"/>
    <mergeCell ref="DP48:EC48"/>
    <mergeCell ref="ED48:EP48"/>
    <mergeCell ref="EQ48:FC48"/>
    <mergeCell ref="C49:H49"/>
    <mergeCell ref="J49:AT49"/>
    <mergeCell ref="AU49:BK49"/>
    <mergeCell ref="BL49:CB49"/>
    <mergeCell ref="CC49:CO49"/>
    <mergeCell ref="CP49:DB49"/>
    <mergeCell ref="DC49:DO49"/>
    <mergeCell ref="DP49:EC49"/>
    <mergeCell ref="ED49:EP49"/>
    <mergeCell ref="EQ49:FC49"/>
    <mergeCell ref="C50:H51"/>
    <mergeCell ref="J50:AT50"/>
    <mergeCell ref="AU50:BK51"/>
    <mergeCell ref="BL50:CB51"/>
    <mergeCell ref="CC50:CO51"/>
    <mergeCell ref="CP50:DB51"/>
    <mergeCell ref="DC50:DO51"/>
    <mergeCell ref="DP50:EC51"/>
    <mergeCell ref="ED50:EP51"/>
    <mergeCell ref="EQ50:FC51"/>
    <mergeCell ref="J51:AT51"/>
    <mergeCell ref="C52:H53"/>
    <mergeCell ref="J52:AT52"/>
    <mergeCell ref="AU52:BK53"/>
    <mergeCell ref="BL52:CB53"/>
    <mergeCell ref="CC52:CO53"/>
    <mergeCell ref="CP52:DB53"/>
    <mergeCell ref="DC52:DO53"/>
    <mergeCell ref="DP52:EC53"/>
    <mergeCell ref="ED52:EP53"/>
    <mergeCell ref="EQ52:FC53"/>
    <mergeCell ref="J53:AT53"/>
    <mergeCell ref="C54:H54"/>
    <mergeCell ref="J54:AT54"/>
    <mergeCell ref="AU54:BK54"/>
    <mergeCell ref="BL54:CB54"/>
    <mergeCell ref="CC54:CO54"/>
    <mergeCell ref="CP54:DB54"/>
    <mergeCell ref="DC54:DO54"/>
    <mergeCell ref="DP54:EC54"/>
    <mergeCell ref="ED54:EP54"/>
    <mergeCell ref="EQ54:FC54"/>
    <mergeCell ref="C55:H55"/>
    <mergeCell ref="J55:AT55"/>
    <mergeCell ref="AU55:BK56"/>
    <mergeCell ref="BL55:CB56"/>
    <mergeCell ref="CC55:CO56"/>
    <mergeCell ref="CP55:DB56"/>
    <mergeCell ref="DC55:DO56"/>
    <mergeCell ref="DP55:EC56"/>
    <mergeCell ref="ED55:EP56"/>
    <mergeCell ref="EQ55:FC56"/>
    <mergeCell ref="C56:H56"/>
    <mergeCell ref="J56:AT56"/>
    <mergeCell ref="C57:H57"/>
    <mergeCell ref="J57:AT57"/>
    <mergeCell ref="AU57:BK57"/>
    <mergeCell ref="BL57:CB57"/>
    <mergeCell ref="CC57:CO57"/>
    <mergeCell ref="CP57:DB57"/>
    <mergeCell ref="DC57:DO57"/>
    <mergeCell ref="DP57:EC57"/>
    <mergeCell ref="ED57:EP57"/>
    <mergeCell ref="EQ57:FC57"/>
    <mergeCell ref="C58:H58"/>
    <mergeCell ref="J58:AT58"/>
    <mergeCell ref="AU58:BK58"/>
    <mergeCell ref="BL58:CB58"/>
    <mergeCell ref="CC58:CO58"/>
    <mergeCell ref="CP58:DB58"/>
    <mergeCell ref="DC58:DO58"/>
    <mergeCell ref="DP58:EC58"/>
    <mergeCell ref="ED58:EP58"/>
    <mergeCell ref="EQ58:FC58"/>
    <mergeCell ref="C59:H59"/>
    <mergeCell ref="J59:AT59"/>
    <mergeCell ref="AU59:BK59"/>
    <mergeCell ref="BL59:CB59"/>
    <mergeCell ref="CC59:CO59"/>
    <mergeCell ref="CP59:DB59"/>
    <mergeCell ref="DC59:DO59"/>
    <mergeCell ref="DP59:EC59"/>
    <mergeCell ref="ED59:EP59"/>
    <mergeCell ref="EQ59:FC59"/>
    <mergeCell ref="C60:H60"/>
    <mergeCell ref="J60:AT60"/>
    <mergeCell ref="AU60:BK60"/>
    <mergeCell ref="BL60:CB60"/>
    <mergeCell ref="CC60:CO60"/>
    <mergeCell ref="CP60:DB60"/>
    <mergeCell ref="DC60:DO60"/>
    <mergeCell ref="DP60:EC60"/>
    <mergeCell ref="ED60:EP60"/>
    <mergeCell ref="EQ60:FC60"/>
    <mergeCell ref="C61:H61"/>
    <mergeCell ref="J61:AT61"/>
    <mergeCell ref="AU61:BK61"/>
    <mergeCell ref="BL61:CB61"/>
    <mergeCell ref="CC61:CO61"/>
    <mergeCell ref="CP61:DB61"/>
    <mergeCell ref="DC61:DO61"/>
    <mergeCell ref="DP61:EC61"/>
    <mergeCell ref="ED61:EP61"/>
    <mergeCell ref="EQ61:FC61"/>
    <mergeCell ref="C62:H63"/>
    <mergeCell ref="J62:AT62"/>
    <mergeCell ref="AU62:BK63"/>
    <mergeCell ref="BL62:CB63"/>
    <mergeCell ref="CC62:CO63"/>
    <mergeCell ref="CP62:DB63"/>
    <mergeCell ref="DC62:DO63"/>
    <mergeCell ref="DP62:EC63"/>
    <mergeCell ref="ED62:EP63"/>
    <mergeCell ref="EQ62:FC63"/>
    <mergeCell ref="J63:AT63"/>
    <mergeCell ref="C64:H65"/>
    <mergeCell ref="J64:AT64"/>
    <mergeCell ref="AU64:BK65"/>
    <mergeCell ref="BL64:CB65"/>
    <mergeCell ref="CC64:CO65"/>
    <mergeCell ref="CP64:DB65"/>
    <mergeCell ref="DC64:DO65"/>
    <mergeCell ref="DP64:EC65"/>
    <mergeCell ref="ED64:EP65"/>
    <mergeCell ref="EQ64:FC65"/>
    <mergeCell ref="J65:AT65"/>
    <mergeCell ref="C66:H66"/>
    <mergeCell ref="J66:AT66"/>
    <mergeCell ref="AU66:BK66"/>
    <mergeCell ref="BL66:CB66"/>
    <mergeCell ref="CC66:CO66"/>
    <mergeCell ref="CP66:DB66"/>
    <mergeCell ref="DC66:DO66"/>
    <mergeCell ref="DP66:EC66"/>
    <mergeCell ref="ED66:EP66"/>
    <mergeCell ref="EQ66:FC66"/>
    <mergeCell ref="C67:H67"/>
    <mergeCell ref="J67:AT67"/>
    <mergeCell ref="AU67:BK68"/>
    <mergeCell ref="BL67:CB68"/>
    <mergeCell ref="CC67:CO68"/>
    <mergeCell ref="CP67:DB68"/>
    <mergeCell ref="DC67:DO68"/>
    <mergeCell ref="DP67:EC68"/>
    <mergeCell ref="ED67:EP68"/>
    <mergeCell ref="EQ67:FC68"/>
    <mergeCell ref="C68:H68"/>
    <mergeCell ref="J68:AT68"/>
    <mergeCell ref="C69:H69"/>
    <mergeCell ref="J69:AT69"/>
    <mergeCell ref="AU69:BK69"/>
    <mergeCell ref="BL69:CB69"/>
    <mergeCell ref="CC69:CO69"/>
    <mergeCell ref="CP69:DB69"/>
    <mergeCell ref="DC69:DO69"/>
    <mergeCell ref="DP69:EC69"/>
    <mergeCell ref="ED69:EP69"/>
    <mergeCell ref="EQ69:FC69"/>
    <mergeCell ref="C70:H70"/>
    <mergeCell ref="J70:AT70"/>
    <mergeCell ref="AU70:BK70"/>
    <mergeCell ref="BL70:CB70"/>
    <mergeCell ref="CC70:CO70"/>
    <mergeCell ref="CP70:DB70"/>
    <mergeCell ref="DC70:DO70"/>
    <mergeCell ref="DP70:EC70"/>
    <mergeCell ref="ED70:EP70"/>
    <mergeCell ref="EQ70:FC70"/>
    <mergeCell ref="C71:H71"/>
    <mergeCell ref="J71:AT71"/>
    <mergeCell ref="AU71:BK71"/>
    <mergeCell ref="BL71:CB71"/>
    <mergeCell ref="CC71:CO71"/>
    <mergeCell ref="CP71:DB71"/>
    <mergeCell ref="DC71:DO71"/>
    <mergeCell ref="DP71:EC71"/>
    <mergeCell ref="CC72:CO72"/>
    <mergeCell ref="CP72:DB72"/>
    <mergeCell ref="DC72:DO72"/>
    <mergeCell ref="DP72:EC72"/>
    <mergeCell ref="C72:H72"/>
    <mergeCell ref="J72:AT72"/>
    <mergeCell ref="AU72:BK72"/>
    <mergeCell ref="BL72:CB72"/>
    <mergeCell ref="ED72:EP72"/>
    <mergeCell ref="EQ72:FC72"/>
    <mergeCell ref="ED71:EP71"/>
    <mergeCell ref="EQ71:FC71"/>
    <mergeCell ref="CG75:DB75"/>
    <mergeCell ref="AU76:CC76"/>
    <mergeCell ref="CG76:DB76"/>
    <mergeCell ref="AU79:BQ79"/>
    <mergeCell ref="BU79:DB79"/>
    <mergeCell ref="AU75:CC75"/>
    <mergeCell ref="DF79:DW79"/>
    <mergeCell ref="AU80:BQ80"/>
    <mergeCell ref="BU80:DB80"/>
    <mergeCell ref="DF80:DW80"/>
    <mergeCell ref="AU82:BQ82"/>
    <mergeCell ref="BW82:CV82"/>
    <mergeCell ref="BW81:BY81"/>
    <mergeCell ref="CB81:CO81"/>
    <mergeCell ref="CP81:CS81"/>
    <mergeCell ref="CT81:CV81"/>
    <mergeCell ref="AU81:BQ81"/>
    <mergeCell ref="BU81:BV81"/>
  </mergeCells>
  <printOptions/>
  <pageMargins left="0.5905511811023623" right="0.3937007874015748" top="0.7086614173228347" bottom="0.31496062992125984" header="0.1968503937007874" footer="0.1968503937007874"/>
  <pageSetup fitToHeight="2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Strekalev.AN</cp:lastModifiedBy>
  <cp:lastPrinted>2008-02-01T06:21:55Z</cp:lastPrinted>
  <dcterms:created xsi:type="dcterms:W3CDTF">2004-11-17T13:55:08Z</dcterms:created>
  <dcterms:modified xsi:type="dcterms:W3CDTF">2008-03-19T07:52:47Z</dcterms:modified>
  <cp:category/>
  <cp:version/>
  <cp:contentType/>
  <cp:contentStatus/>
</cp:coreProperties>
</file>