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minimized="1" xWindow="915" yWindow="45" windowWidth="14880" windowHeight="9375" firstSheet="1" activeTab="3"/>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отчета'!$A$1:$T$185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отчета'!$L$206:$L$289</definedName>
    <definedName name="Код_ОКАТО">#REF!</definedName>
    <definedName name="Номер_по_Конституции" localSheetId="3">#REF!</definedName>
    <definedName name="Номер_по_Конституции" localSheetId="1">'Форма отчета'!$J$206:$J$289</definedName>
    <definedName name="Номер_по_Конституции">#REF!</definedName>
    <definedName name="_xlnm.Print_Area" localSheetId="3">'Перечень мероприятий ФЦП'!$A$1:$D$100</definedName>
    <definedName name="_xlnm.Print_Area" localSheetId="2">'Перечень программ'!$A$1:$C$18</definedName>
    <definedName name="_xlnm.Print_Area" localSheetId="0">'Порядок заполнения'!$B$1:$B$42</definedName>
    <definedName name="_xlnm.Print_Area" localSheetId="1">'Форма отчета'!$A$1:$T$203</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отчета'!$K$206:$K$289</definedName>
    <definedName name="Субъекты_РФ">#REF!</definedName>
    <definedName name="Федеральный_округ" localSheetId="3">#REF!</definedName>
    <definedName name="Федеральный_округ" localSheetId="1">'Форма отчета'!$M$206:$M$289</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R139" i="7"/>
  <c r="M139"/>
  <c r="P139" s="1"/>
  <c r="J139"/>
  <c r="I139" s="1"/>
  <c r="F139"/>
  <c r="G139" s="1"/>
  <c r="H139" s="1"/>
  <c r="R138"/>
  <c r="I138"/>
  <c r="J138" s="1"/>
  <c r="M138" s="1"/>
  <c r="P138" s="1"/>
  <c r="F138"/>
  <c r="G138" s="1"/>
  <c r="H138" s="1"/>
  <c r="M137"/>
  <c r="P137" s="1"/>
  <c r="J137"/>
  <c r="I137"/>
  <c r="F137"/>
  <c r="G137" s="1"/>
  <c r="H137" s="1"/>
  <c r="M136"/>
  <c r="P136" s="1"/>
  <c r="J136"/>
  <c r="I136" s="1"/>
  <c r="F136"/>
  <c r="G136" s="1"/>
  <c r="H136" s="1"/>
  <c r="R135"/>
  <c r="J135"/>
  <c r="M135" s="1"/>
  <c r="P135" s="1"/>
  <c r="I135"/>
  <c r="F135"/>
  <c r="G135" s="1"/>
  <c r="H135" s="1"/>
  <c r="R134"/>
  <c r="P134"/>
  <c r="M134"/>
  <c r="J134"/>
  <c r="I134" s="1"/>
  <c r="F134"/>
  <c r="G134" s="1"/>
  <c r="H134" s="1"/>
  <c r="J133"/>
  <c r="I133" s="1"/>
  <c r="F133"/>
  <c r="G133" s="1"/>
  <c r="H133" s="1"/>
  <c r="M131"/>
  <c r="P131" s="1"/>
  <c r="J131"/>
  <c r="I131" s="1"/>
  <c r="F131"/>
  <c r="G131" s="1"/>
  <c r="H131" s="1"/>
  <c r="M130"/>
  <c r="J130"/>
  <c r="I130" s="1"/>
  <c r="F130"/>
  <c r="G130" s="1"/>
  <c r="H130" s="1"/>
  <c r="J129"/>
  <c r="I129" s="1"/>
  <c r="F129"/>
  <c r="G129" s="1"/>
  <c r="H129" s="1"/>
  <c r="J128"/>
  <c r="I128" s="1"/>
  <c r="F128"/>
  <c r="G128" s="1"/>
  <c r="H128" s="1"/>
  <c r="J127"/>
  <c r="I127"/>
  <c r="F127"/>
  <c r="G127" s="1"/>
  <c r="H127" s="1"/>
  <c r="J126"/>
  <c r="I126" s="1"/>
  <c r="F126"/>
  <c r="G126" s="1"/>
  <c r="H126" s="1"/>
  <c r="J125"/>
  <c r="I125" s="1"/>
  <c r="F125"/>
  <c r="O123"/>
  <c r="O122"/>
  <c r="Q121"/>
  <c r="P121"/>
  <c r="O121"/>
  <c r="N121"/>
  <c r="M121"/>
  <c r="L121"/>
  <c r="K121"/>
  <c r="J121"/>
  <c r="I121"/>
  <c r="F121"/>
  <c r="O120"/>
  <c r="Q119"/>
  <c r="P119"/>
  <c r="O119"/>
  <c r="N119"/>
  <c r="M119"/>
  <c r="L119"/>
  <c r="K119"/>
  <c r="J119"/>
  <c r="I119"/>
  <c r="F119"/>
  <c r="Q116"/>
  <c r="P116"/>
  <c r="O116"/>
  <c r="N116"/>
  <c r="M116"/>
  <c r="L116"/>
  <c r="K116"/>
  <c r="J116"/>
  <c r="I116"/>
  <c r="F116"/>
  <c r="Q115"/>
  <c r="P115"/>
  <c r="O115"/>
  <c r="N115"/>
  <c r="M115"/>
  <c r="L115"/>
  <c r="K115"/>
  <c r="J115"/>
  <c r="I115"/>
  <c r="F115"/>
  <c r="Q114"/>
  <c r="P114"/>
  <c r="O114"/>
  <c r="N114"/>
  <c r="M114"/>
  <c r="L114"/>
  <c r="K114"/>
  <c r="J114"/>
  <c r="I114"/>
  <c r="F114"/>
  <c r="Q113"/>
  <c r="P113"/>
  <c r="O113"/>
  <c r="N113"/>
  <c r="M113"/>
  <c r="L113"/>
  <c r="K113"/>
  <c r="J113"/>
  <c r="I113"/>
  <c r="F113"/>
  <c r="Q112"/>
  <c r="P112"/>
  <c r="O112"/>
  <c r="N112"/>
  <c r="M112"/>
  <c r="L112"/>
  <c r="K112"/>
  <c r="J112"/>
  <c r="I112"/>
  <c r="F112"/>
  <c r="Q111"/>
  <c r="P111"/>
  <c r="O111"/>
  <c r="N111"/>
  <c r="M111"/>
  <c r="L111"/>
  <c r="K111"/>
  <c r="J111"/>
  <c r="I111"/>
  <c r="F111"/>
  <c r="G125" l="1"/>
  <c r="H125" s="1"/>
  <c r="P130"/>
  <c r="AI56" i="4"/>
  <c r="AH56"/>
  <c r="AD56"/>
  <c r="AC56"/>
  <c r="AB56"/>
  <c r="AA56"/>
  <c r="Z56"/>
  <c r="Y56"/>
  <c r="X56"/>
  <c r="W56"/>
  <c r="V56"/>
  <c r="U56"/>
  <c r="T56"/>
  <c r="S56"/>
  <c r="R56"/>
  <c r="Q56"/>
  <c r="P56"/>
  <c r="O56"/>
  <c r="N56"/>
  <c r="M56"/>
  <c r="L56"/>
  <c r="K56"/>
  <c r="J56"/>
  <c r="I56"/>
  <c r="H56"/>
  <c r="G56"/>
  <c r="F56"/>
  <c r="D56"/>
  <c r="E56" s="1"/>
  <c r="C56"/>
  <c r="AF56" s="1"/>
  <c r="AE56" s="1"/>
  <c r="B56"/>
  <c r="A56"/>
  <c r="AJ55"/>
  <c r="AI55" s="1"/>
  <c r="AE55"/>
  <c r="AD55"/>
  <c r="AC55"/>
  <c r="AB55"/>
  <c r="AA55"/>
  <c r="Z55"/>
  <c r="Y55"/>
  <c r="X55"/>
  <c r="W55"/>
  <c r="V55"/>
  <c r="U55"/>
  <c r="T55"/>
  <c r="S55"/>
  <c r="R55"/>
  <c r="Q55"/>
  <c r="P55"/>
  <c r="O55"/>
  <c r="N55"/>
  <c r="M55"/>
  <c r="L55"/>
  <c r="K55"/>
  <c r="J55"/>
  <c r="I55"/>
  <c r="H55"/>
  <c r="G55"/>
  <c r="AH55" s="1"/>
  <c r="AG55" s="1"/>
  <c r="F55"/>
  <c r="D55"/>
  <c r="E55" s="1"/>
  <c r="C55"/>
  <c r="AF55" s="1"/>
  <c r="B55"/>
  <c r="A55"/>
  <c r="AE54"/>
  <c r="AD54"/>
  <c r="AC54"/>
  <c r="AB54"/>
  <c r="AA54"/>
  <c r="Z54"/>
  <c r="Y54"/>
  <c r="X54"/>
  <c r="W54"/>
  <c r="V54"/>
  <c r="U54"/>
  <c r="T54"/>
  <c r="S54"/>
  <c r="R54"/>
  <c r="Q54"/>
  <c r="P54"/>
  <c r="O54"/>
  <c r="N54"/>
  <c r="M54"/>
  <c r="L54"/>
  <c r="K54"/>
  <c r="J54"/>
  <c r="I54"/>
  <c r="H54"/>
  <c r="G54"/>
  <c r="AH54" s="1"/>
  <c r="F54"/>
  <c r="D54"/>
  <c r="C54"/>
  <c r="AG54" s="1"/>
  <c r="AF54" s="1"/>
  <c r="B54"/>
  <c r="A54"/>
  <c r="AD53"/>
  <c r="AC53"/>
  <c r="AB53"/>
  <c r="AA53"/>
  <c r="Z53"/>
  <c r="Y53"/>
  <c r="X53"/>
  <c r="W53"/>
  <c r="V53"/>
  <c r="U53"/>
  <c r="T53"/>
  <c r="S53"/>
  <c r="R53"/>
  <c r="Q53"/>
  <c r="P53"/>
  <c r="O53"/>
  <c r="N53"/>
  <c r="M53"/>
  <c r="L53"/>
  <c r="K53"/>
  <c r="J53"/>
  <c r="I53"/>
  <c r="H53"/>
  <c r="G53"/>
  <c r="AJ53" s="1"/>
  <c r="AI53" s="1"/>
  <c r="F53"/>
  <c r="D53"/>
  <c r="E53" s="1"/>
  <c r="C53"/>
  <c r="AF53" s="1"/>
  <c r="AE53" s="1"/>
  <c r="B53"/>
  <c r="A53"/>
  <c r="AJ52"/>
  <c r="AI52"/>
  <c r="AH52" s="1"/>
  <c r="AG52" s="1"/>
  <c r="AD52"/>
  <c r="AC52"/>
  <c r="AB52"/>
  <c r="AA52"/>
  <c r="Z52"/>
  <c r="Y52"/>
  <c r="X52"/>
  <c r="W52"/>
  <c r="V52"/>
  <c r="U52"/>
  <c r="T52"/>
  <c r="S52"/>
  <c r="R52"/>
  <c r="Q52"/>
  <c r="P52"/>
  <c r="O52"/>
  <c r="N52"/>
  <c r="M52"/>
  <c r="L52"/>
  <c r="K52"/>
  <c r="J52"/>
  <c r="I52"/>
  <c r="H52"/>
  <c r="G52"/>
  <c r="F52"/>
  <c r="D52"/>
  <c r="E52" s="1"/>
  <c r="C52"/>
  <c r="AE52" s="1"/>
  <c r="B52"/>
  <c r="A52"/>
  <c r="AJ51"/>
  <c r="AI51" s="1"/>
  <c r="AE51"/>
  <c r="AD51"/>
  <c r="AC51"/>
  <c r="AB51"/>
  <c r="AA51"/>
  <c r="Z51"/>
  <c r="Y51"/>
  <c r="X51"/>
  <c r="W51"/>
  <c r="V51"/>
  <c r="U51"/>
  <c r="T51"/>
  <c r="S51"/>
  <c r="R51"/>
  <c r="Q51"/>
  <c r="P51"/>
  <c r="O51"/>
  <c r="N51"/>
  <c r="M51"/>
  <c r="L51"/>
  <c r="K51"/>
  <c r="J51"/>
  <c r="I51"/>
  <c r="H51"/>
  <c r="G51"/>
  <c r="AH51" s="1"/>
  <c r="AG51" s="1"/>
  <c r="F51"/>
  <c r="D51"/>
  <c r="E51" s="1"/>
  <c r="C51"/>
  <c r="AF51" s="1"/>
  <c r="B51"/>
  <c r="A51"/>
  <c r="AE50"/>
  <c r="AD50"/>
  <c r="AC50"/>
  <c r="AB50"/>
  <c r="AA50"/>
  <c r="Z50"/>
  <c r="Y50"/>
  <c r="X50"/>
  <c r="W50"/>
  <c r="V50"/>
  <c r="U50"/>
  <c r="T50"/>
  <c r="S50"/>
  <c r="R50"/>
  <c r="Q50"/>
  <c r="P50"/>
  <c r="O50"/>
  <c r="N50"/>
  <c r="M50"/>
  <c r="L50"/>
  <c r="K50"/>
  <c r="J50"/>
  <c r="I50"/>
  <c r="H50"/>
  <c r="G50"/>
  <c r="AH50" s="1"/>
  <c r="F50"/>
  <c r="D50"/>
  <c r="C50"/>
  <c r="AG50" s="1"/>
  <c r="AF50" s="1"/>
  <c r="B50"/>
  <c r="A50"/>
  <c r="AD49"/>
  <c r="AC49"/>
  <c r="AB49"/>
  <c r="AA49"/>
  <c r="Z49"/>
  <c r="Y49"/>
  <c r="X49"/>
  <c r="W49"/>
  <c r="V49"/>
  <c r="U49"/>
  <c r="T49"/>
  <c r="S49"/>
  <c r="R49"/>
  <c r="Q49"/>
  <c r="P49"/>
  <c r="O49"/>
  <c r="N49"/>
  <c r="M49"/>
  <c r="L49"/>
  <c r="K49"/>
  <c r="J49"/>
  <c r="I49"/>
  <c r="H49"/>
  <c r="G49"/>
  <c r="AJ49" s="1"/>
  <c r="AI49" s="1"/>
  <c r="F49"/>
  <c r="D49"/>
  <c r="E49" s="1"/>
  <c r="C49"/>
  <c r="AF49" s="1"/>
  <c r="AE49" s="1"/>
  <c r="B49"/>
  <c r="A49"/>
  <c r="AI48"/>
  <c r="AH48"/>
  <c r="AD48"/>
  <c r="AC48"/>
  <c r="AB48"/>
  <c r="AA48"/>
  <c r="Z48"/>
  <c r="Y48"/>
  <c r="X48"/>
  <c r="W48"/>
  <c r="V48"/>
  <c r="U48"/>
  <c r="T48"/>
  <c r="S48"/>
  <c r="R48"/>
  <c r="Q48"/>
  <c r="P48"/>
  <c r="O48"/>
  <c r="N48"/>
  <c r="M48"/>
  <c r="L48"/>
  <c r="K48"/>
  <c r="J48"/>
  <c r="I48"/>
  <c r="H48"/>
  <c r="G48"/>
  <c r="F48"/>
  <c r="AH49" l="1"/>
  <c r="AH53"/>
  <c r="AG53"/>
  <c r="AJ54"/>
  <c r="AF52"/>
  <c r="AI54"/>
  <c r="AG56"/>
  <c r="AG49"/>
  <c r="AJ50"/>
  <c r="AI50" s="1"/>
  <c r="AJ48"/>
  <c r="E50"/>
  <c r="E54"/>
  <c r="D48"/>
  <c r="E48" s="1"/>
  <c r="C48"/>
  <c r="B48"/>
  <c r="A48"/>
  <c r="AI47"/>
  <c r="AD47"/>
  <c r="AC47"/>
  <c r="AB47"/>
  <c r="AA47"/>
  <c r="Z47"/>
  <c r="Y47"/>
  <c r="X47"/>
  <c r="W47"/>
  <c r="V47"/>
  <c r="U47"/>
  <c r="T47"/>
  <c r="S47"/>
  <c r="R47"/>
  <c r="Q47"/>
  <c r="P47"/>
  <c r="O47"/>
  <c r="N47"/>
  <c r="M47"/>
  <c r="L47"/>
  <c r="K47"/>
  <c r="J47"/>
  <c r="I47"/>
  <c r="H47"/>
  <c r="G47"/>
  <c r="AH47" s="1"/>
  <c r="AG47" s="1"/>
  <c r="F47"/>
  <c r="D47"/>
  <c r="E47" s="1"/>
  <c r="C47"/>
  <c r="AE47" s="1"/>
  <c r="B47"/>
  <c r="A47"/>
  <c r="AJ46"/>
  <c r="AI46" s="1"/>
  <c r="AE46"/>
  <c r="AD46"/>
  <c r="AC46"/>
  <c r="AB46"/>
  <c r="AA46"/>
  <c r="Z46"/>
  <c r="Y46"/>
  <c r="X46"/>
  <c r="W46"/>
  <c r="V46"/>
  <c r="U46"/>
  <c r="T46"/>
  <c r="S46"/>
  <c r="R46"/>
  <c r="Q46"/>
  <c r="P46"/>
  <c r="O46"/>
  <c r="N46"/>
  <c r="M46"/>
  <c r="L46"/>
  <c r="K46"/>
  <c r="J46"/>
  <c r="I46"/>
  <c r="H46"/>
  <c r="G46"/>
  <c r="AH46" s="1"/>
  <c r="F46"/>
  <c r="D46"/>
  <c r="C46"/>
  <c r="AG46" s="1"/>
  <c r="AF46" s="1"/>
  <c r="B46"/>
  <c r="A46"/>
  <c r="AJ45"/>
  <c r="AF45"/>
  <c r="AE45" s="1"/>
  <c r="AD45"/>
  <c r="AC45"/>
  <c r="AB45"/>
  <c r="AA45"/>
  <c r="Z45"/>
  <c r="Y45"/>
  <c r="X45"/>
  <c r="W45"/>
  <c r="V45"/>
  <c r="U45"/>
  <c r="T45"/>
  <c r="S45"/>
  <c r="R45"/>
  <c r="Q45"/>
  <c r="P45"/>
  <c r="O45"/>
  <c r="N45"/>
  <c r="M45"/>
  <c r="L45"/>
  <c r="K45"/>
  <c r="J45"/>
  <c r="I45"/>
  <c r="H45"/>
  <c r="G45"/>
  <c r="AI45" s="1"/>
  <c r="AH45" s="1"/>
  <c r="F45"/>
  <c r="D45"/>
  <c r="E45" s="1"/>
  <c r="C45"/>
  <c r="AG45" s="1"/>
  <c r="B45"/>
  <c r="A45"/>
  <c r="AE44"/>
  <c r="AD44"/>
  <c r="AC44"/>
  <c r="AB44"/>
  <c r="AA44"/>
  <c r="Z44"/>
  <c r="Y44"/>
  <c r="X44"/>
  <c r="W44"/>
  <c r="V44"/>
  <c r="U44"/>
  <c r="T44"/>
  <c r="S44"/>
  <c r="R44"/>
  <c r="Q44"/>
  <c r="P44"/>
  <c r="O44"/>
  <c r="N44"/>
  <c r="M44"/>
  <c r="L44"/>
  <c r="K44"/>
  <c r="J44"/>
  <c r="I44"/>
  <c r="H44"/>
  <c r="G44"/>
  <c r="AI44" s="1"/>
  <c r="F44"/>
  <c r="D44"/>
  <c r="E44" s="1"/>
  <c r="C44"/>
  <c r="AF44" s="1"/>
  <c r="B44"/>
  <c r="A44"/>
  <c r="AJ43"/>
  <c r="AI43" s="1"/>
  <c r="AD43"/>
  <c r="AC43"/>
  <c r="AB43"/>
  <c r="AA43"/>
  <c r="Z43"/>
  <c r="Y43"/>
  <c r="X43"/>
  <c r="W43"/>
  <c r="V43"/>
  <c r="U43"/>
  <c r="T43"/>
  <c r="S43"/>
  <c r="R43"/>
  <c r="Q43"/>
  <c r="P43"/>
  <c r="O43"/>
  <c r="N43"/>
  <c r="M43"/>
  <c r="L43"/>
  <c r="K43"/>
  <c r="J43"/>
  <c r="I43"/>
  <c r="H43"/>
  <c r="G43"/>
  <c r="AH43" s="1"/>
  <c r="F43"/>
  <c r="D43"/>
  <c r="E43" s="1"/>
  <c r="C43"/>
  <c r="AF43" s="1"/>
  <c r="AE43" s="1"/>
  <c r="B43"/>
  <c r="A43"/>
  <c r="AI42"/>
  <c r="AH42"/>
  <c r="AE42"/>
  <c r="AD42"/>
  <c r="AC42"/>
  <c r="AB42"/>
  <c r="AA42"/>
  <c r="Z42"/>
  <c r="Y42"/>
  <c r="X42"/>
  <c r="W42"/>
  <c r="V42"/>
  <c r="U42"/>
  <c r="T42"/>
  <c r="S42"/>
  <c r="R42"/>
  <c r="Q42"/>
  <c r="P42"/>
  <c r="O42"/>
  <c r="N42"/>
  <c r="M42"/>
  <c r="L42"/>
  <c r="K42"/>
  <c r="J42"/>
  <c r="I42"/>
  <c r="H42"/>
  <c r="G42"/>
  <c r="F42"/>
  <c r="D42"/>
  <c r="E42" s="1"/>
  <c r="C42"/>
  <c r="AG42" s="1"/>
  <c r="AF42" s="1"/>
  <c r="B42"/>
  <c r="A42"/>
  <c r="AJ41"/>
  <c r="AI41" s="1"/>
  <c r="AF41"/>
  <c r="AE41" s="1"/>
  <c r="AD41"/>
  <c r="AC41"/>
  <c r="AB41"/>
  <c r="AA41"/>
  <c r="Z41"/>
  <c r="Y41"/>
  <c r="X41"/>
  <c r="W41"/>
  <c r="V41"/>
  <c r="U41"/>
  <c r="T41"/>
  <c r="S41"/>
  <c r="R41"/>
  <c r="Q41"/>
  <c r="P41"/>
  <c r="O41"/>
  <c r="N41"/>
  <c r="M41"/>
  <c r="L41"/>
  <c r="K41"/>
  <c r="J41"/>
  <c r="I41"/>
  <c r="H41"/>
  <c r="G41"/>
  <c r="AH41" s="1"/>
  <c r="F41"/>
  <c r="D41"/>
  <c r="E41" s="1"/>
  <c r="C41"/>
  <c r="AG41" s="1"/>
  <c r="B41"/>
  <c r="A41"/>
  <c r="AF40"/>
  <c r="AE40" s="1"/>
  <c r="AD40"/>
  <c r="AC40"/>
  <c r="AB40"/>
  <c r="AA40"/>
  <c r="Z40"/>
  <c r="Y40"/>
  <c r="X40"/>
  <c r="W40"/>
  <c r="V40"/>
  <c r="U40"/>
  <c r="T40"/>
  <c r="S40"/>
  <c r="R40"/>
  <c r="Q40"/>
  <c r="P40"/>
  <c r="O40"/>
  <c r="N40"/>
  <c r="M40"/>
  <c r="L40"/>
  <c r="K40"/>
  <c r="J40"/>
  <c r="I40"/>
  <c r="H40"/>
  <c r="G40"/>
  <c r="AI40" s="1"/>
  <c r="F40"/>
  <c r="D40"/>
  <c r="E40" s="1"/>
  <c r="C40"/>
  <c r="AG40" s="1"/>
  <c r="B40"/>
  <c r="A40"/>
  <c r="AI39"/>
  <c r="AH39"/>
  <c r="AD39"/>
  <c r="AC39"/>
  <c r="AB39"/>
  <c r="AA39"/>
  <c r="Z39"/>
  <c r="Y39"/>
  <c r="X39"/>
  <c r="W39"/>
  <c r="V39"/>
  <c r="U39"/>
  <c r="T39"/>
  <c r="S39"/>
  <c r="R39"/>
  <c r="Q39"/>
  <c r="P39"/>
  <c r="O39"/>
  <c r="N39"/>
  <c r="M39"/>
  <c r="L39"/>
  <c r="K39"/>
  <c r="J39"/>
  <c r="I39"/>
  <c r="H39"/>
  <c r="G39"/>
  <c r="F39"/>
  <c r="D39"/>
  <c r="C39"/>
  <c r="AE39" s="1"/>
  <c r="B39"/>
  <c r="A39"/>
  <c r="AE38"/>
  <c r="AD38"/>
  <c r="AC38"/>
  <c r="AB38"/>
  <c r="AA38"/>
  <c r="Z38"/>
  <c r="Y38"/>
  <c r="X38"/>
  <c r="W38"/>
  <c r="V38"/>
  <c r="U38"/>
  <c r="T38"/>
  <c r="S38"/>
  <c r="R38"/>
  <c r="Q38"/>
  <c r="P38"/>
  <c r="O38"/>
  <c r="N38"/>
  <c r="M38"/>
  <c r="L38"/>
  <c r="K38"/>
  <c r="J38"/>
  <c r="I38"/>
  <c r="H38"/>
  <c r="G38"/>
  <c r="AI38" s="1"/>
  <c r="AH38" s="1"/>
  <c r="F38"/>
  <c r="D38"/>
  <c r="E38" s="1"/>
  <c r="C38"/>
  <c r="AG38" s="1"/>
  <c r="AF38" s="1"/>
  <c r="B38"/>
  <c r="A38"/>
  <c r="AJ37"/>
  <c r="AD37"/>
  <c r="AC37"/>
  <c r="AB37"/>
  <c r="AA37"/>
  <c r="Z37"/>
  <c r="Y37"/>
  <c r="X37"/>
  <c r="W37"/>
  <c r="V37"/>
  <c r="U37"/>
  <c r="T37"/>
  <c r="S37"/>
  <c r="R37"/>
  <c r="Q37"/>
  <c r="P37"/>
  <c r="O37"/>
  <c r="N37"/>
  <c r="M37"/>
  <c r="L37"/>
  <c r="K37"/>
  <c r="J37"/>
  <c r="I37"/>
  <c r="H37"/>
  <c r="G37"/>
  <c r="AI37" s="1"/>
  <c r="AH37" s="1"/>
  <c r="F37"/>
  <c r="D37"/>
  <c r="E37" s="1"/>
  <c r="C37"/>
  <c r="AF37" s="1"/>
  <c r="AE37" s="1"/>
  <c r="B37"/>
  <c r="A37"/>
  <c r="AI36"/>
  <c r="AH36" s="1"/>
  <c r="AF36"/>
  <c r="AE36" s="1"/>
  <c r="AD36"/>
  <c r="AC36"/>
  <c r="AB36"/>
  <c r="AA36"/>
  <c r="Z36"/>
  <c r="Y36"/>
  <c r="X36"/>
  <c r="W36"/>
  <c r="V36"/>
  <c r="U36"/>
  <c r="T36"/>
  <c r="S36"/>
  <c r="R36"/>
  <c r="Q36"/>
  <c r="P36"/>
  <c r="O36"/>
  <c r="N36"/>
  <c r="M36"/>
  <c r="L36"/>
  <c r="K36"/>
  <c r="J36"/>
  <c r="I36"/>
  <c r="H36"/>
  <c r="G36"/>
  <c r="AJ36" s="1"/>
  <c r="F36"/>
  <c r="D36"/>
  <c r="E36" s="1"/>
  <c r="C36"/>
  <c r="AG36" s="1"/>
  <c r="B36"/>
  <c r="A36"/>
  <c r="AJ35"/>
  <c r="AI35"/>
  <c r="AH35" s="1"/>
  <c r="AD35"/>
  <c r="AC35"/>
  <c r="AB35"/>
  <c r="AA35"/>
  <c r="Z35"/>
  <c r="Y35"/>
  <c r="X35"/>
  <c r="W35"/>
  <c r="V35"/>
  <c r="U35"/>
  <c r="T35"/>
  <c r="S35"/>
  <c r="R35"/>
  <c r="Q35"/>
  <c r="P35"/>
  <c r="O35"/>
  <c r="N35"/>
  <c r="M35"/>
  <c r="L35"/>
  <c r="K35"/>
  <c r="J35"/>
  <c r="I35"/>
  <c r="H35"/>
  <c r="G35"/>
  <c r="F35"/>
  <c r="D35"/>
  <c r="C35"/>
  <c r="AE35" s="1"/>
  <c r="B35"/>
  <c r="A35"/>
  <c r="AE34"/>
  <c r="AD34"/>
  <c r="AC34"/>
  <c r="AB34"/>
  <c r="AA34"/>
  <c r="Z34"/>
  <c r="Y34"/>
  <c r="X34"/>
  <c r="W34"/>
  <c r="V34"/>
  <c r="U34"/>
  <c r="T34"/>
  <c r="S34"/>
  <c r="R34"/>
  <c r="Q34"/>
  <c r="P34"/>
  <c r="O34"/>
  <c r="N34"/>
  <c r="M34"/>
  <c r="L34"/>
  <c r="K34"/>
  <c r="J34"/>
  <c r="I34"/>
  <c r="H34"/>
  <c r="G34"/>
  <c r="AH34" s="1"/>
  <c r="AG34" s="1"/>
  <c r="F34"/>
  <c r="D34"/>
  <c r="E34" s="1"/>
  <c r="C34"/>
  <c r="AF34" s="1"/>
  <c r="B34"/>
  <c r="A34"/>
  <c r="AJ33"/>
  <c r="AD33"/>
  <c r="AC33"/>
  <c r="AB33"/>
  <c r="AA33"/>
  <c r="Z33"/>
  <c r="Y33"/>
  <c r="X33"/>
  <c r="W33"/>
  <c r="V33"/>
  <c r="U33"/>
  <c r="T33"/>
  <c r="S33"/>
  <c r="R33"/>
  <c r="Q33"/>
  <c r="P33"/>
  <c r="O33"/>
  <c r="N33"/>
  <c r="M33"/>
  <c r="L33"/>
  <c r="K33"/>
  <c r="J33"/>
  <c r="I33"/>
  <c r="H33"/>
  <c r="G33"/>
  <c r="AI33" s="1"/>
  <c r="AH33" s="1"/>
  <c r="F33"/>
  <c r="D33"/>
  <c r="E33" s="1"/>
  <c r="C33"/>
  <c r="AE33" s="1"/>
  <c r="B33"/>
  <c r="A33"/>
  <c r="AH32"/>
  <c r="AF32"/>
  <c r="AE32" s="1"/>
  <c r="AD32"/>
  <c r="AC32"/>
  <c r="AB32"/>
  <c r="AA32"/>
  <c r="Z32"/>
  <c r="Y32"/>
  <c r="X32"/>
  <c r="W32"/>
  <c r="V32"/>
  <c r="U32"/>
  <c r="T32"/>
  <c r="S32"/>
  <c r="R32"/>
  <c r="Q32"/>
  <c r="P32"/>
  <c r="O32"/>
  <c r="N32"/>
  <c r="M32"/>
  <c r="L32"/>
  <c r="K32"/>
  <c r="J32"/>
  <c r="I32"/>
  <c r="H32"/>
  <c r="G32"/>
  <c r="AI32" s="1"/>
  <c r="F32"/>
  <c r="D32"/>
  <c r="E32" s="1"/>
  <c r="C32"/>
  <c r="AG32" s="1"/>
  <c r="B32"/>
  <c r="A32"/>
  <c r="AJ31"/>
  <c r="AI31" s="1"/>
  <c r="AH31"/>
  <c r="AD31"/>
  <c r="AC31"/>
  <c r="AB31"/>
  <c r="AA31"/>
  <c r="Z31"/>
  <c r="Y31"/>
  <c r="X31"/>
  <c r="W31"/>
  <c r="V31"/>
  <c r="U31"/>
  <c r="T31"/>
  <c r="S31"/>
  <c r="R31"/>
  <c r="Q31"/>
  <c r="P31"/>
  <c r="O31"/>
  <c r="N31"/>
  <c r="M31"/>
  <c r="L31"/>
  <c r="K31"/>
  <c r="J31"/>
  <c r="I31"/>
  <c r="H31"/>
  <c r="G31"/>
  <c r="F31"/>
  <c r="D31"/>
  <c r="C31"/>
  <c r="AE31" s="1"/>
  <c r="B31"/>
  <c r="A31"/>
  <c r="AE30"/>
  <c r="AD30"/>
  <c r="AC30"/>
  <c r="AB30"/>
  <c r="AA30"/>
  <c r="Z30"/>
  <c r="Y30"/>
  <c r="X30"/>
  <c r="W30"/>
  <c r="V30"/>
  <c r="U30"/>
  <c r="T30"/>
  <c r="S30"/>
  <c r="R30"/>
  <c r="Q30"/>
  <c r="P30"/>
  <c r="O30"/>
  <c r="N30"/>
  <c r="M30"/>
  <c r="L30"/>
  <c r="K30"/>
  <c r="J30"/>
  <c r="I30"/>
  <c r="H30"/>
  <c r="G30"/>
  <c r="AH30" s="1"/>
  <c r="F30"/>
  <c r="D30"/>
  <c r="E30" s="1"/>
  <c r="C30"/>
  <c r="AG30" s="1"/>
  <c r="AF30" s="1"/>
  <c r="B30"/>
  <c r="A30"/>
  <c r="AJ29"/>
  <c r="AI29" s="1"/>
  <c r="AD29"/>
  <c r="AC29"/>
  <c r="AB29"/>
  <c r="AA29"/>
  <c r="Z29"/>
  <c r="Y29"/>
  <c r="X29"/>
  <c r="W29"/>
  <c r="V29"/>
  <c r="U29"/>
  <c r="T29"/>
  <c r="S29"/>
  <c r="R29"/>
  <c r="Q29"/>
  <c r="P29"/>
  <c r="O29"/>
  <c r="N29"/>
  <c r="M29"/>
  <c r="L29"/>
  <c r="K29"/>
  <c r="J29"/>
  <c r="I29"/>
  <c r="H29"/>
  <c r="G29"/>
  <c r="AH29" s="1"/>
  <c r="F29"/>
  <c r="D29"/>
  <c r="E29" s="1"/>
  <c r="C29"/>
  <c r="AF29" s="1"/>
  <c r="AE29" s="1"/>
  <c r="B29"/>
  <c r="A29"/>
  <c r="AH28"/>
  <c r="AE28"/>
  <c r="AD28"/>
  <c r="AC28"/>
  <c r="AB28"/>
  <c r="AA28"/>
  <c r="Z28"/>
  <c r="Y28"/>
  <c r="X28"/>
  <c r="W28"/>
  <c r="V28"/>
  <c r="U28"/>
  <c r="T28"/>
  <c r="S28"/>
  <c r="R28"/>
  <c r="Q28"/>
  <c r="P28"/>
  <c r="O28"/>
  <c r="N28"/>
  <c r="M28"/>
  <c r="L28"/>
  <c r="K28"/>
  <c r="J28"/>
  <c r="I28"/>
  <c r="H28"/>
  <c r="G28"/>
  <c r="AI28" s="1"/>
  <c r="F28"/>
  <c r="D28"/>
  <c r="E28" s="1"/>
  <c r="C28"/>
  <c r="AG28" s="1"/>
  <c r="AF28" s="1"/>
  <c r="B28"/>
  <c r="A28"/>
  <c r="AI27"/>
  <c r="AH27"/>
  <c r="AD27"/>
  <c r="AC27"/>
  <c r="AB27"/>
  <c r="AA27"/>
  <c r="Z27"/>
  <c r="Y27"/>
  <c r="X27"/>
  <c r="W27"/>
  <c r="V27"/>
  <c r="U27"/>
  <c r="T27"/>
  <c r="S27"/>
  <c r="R27"/>
  <c r="Q27"/>
  <c r="P27"/>
  <c r="O27"/>
  <c r="N27"/>
  <c r="M27"/>
  <c r="L27"/>
  <c r="K27"/>
  <c r="J27"/>
  <c r="I27"/>
  <c r="H27"/>
  <c r="G27"/>
  <c r="F27"/>
  <c r="D27"/>
  <c r="C27"/>
  <c r="AE27" s="1"/>
  <c r="B27"/>
  <c r="A27"/>
  <c r="AE26"/>
  <c r="AD26"/>
  <c r="AC26"/>
  <c r="AB26"/>
  <c r="AA26"/>
  <c r="Z26"/>
  <c r="Y26"/>
  <c r="X26"/>
  <c r="W26"/>
  <c r="V26"/>
  <c r="U26"/>
  <c r="T26"/>
  <c r="S26"/>
  <c r="R26"/>
  <c r="Q26"/>
  <c r="P26"/>
  <c r="O26"/>
  <c r="N26"/>
  <c r="M26"/>
  <c r="L26"/>
  <c r="K26"/>
  <c r="J26"/>
  <c r="I26"/>
  <c r="H26"/>
  <c r="G26"/>
  <c r="AH26" s="1"/>
  <c r="F26"/>
  <c r="D26"/>
  <c r="E26" s="1"/>
  <c r="C26"/>
  <c r="AG26" s="1"/>
  <c r="AF26" s="1"/>
  <c r="B26"/>
  <c r="A26"/>
  <c r="AI25"/>
  <c r="AD25"/>
  <c r="AC25"/>
  <c r="AB25"/>
  <c r="AA25"/>
  <c r="Z25"/>
  <c r="Y25"/>
  <c r="X25"/>
  <c r="W25"/>
  <c r="V25"/>
  <c r="U25"/>
  <c r="T25"/>
  <c r="S25"/>
  <c r="R25"/>
  <c r="Q25"/>
  <c r="P25"/>
  <c r="O25"/>
  <c r="N25"/>
  <c r="M25"/>
  <c r="L25"/>
  <c r="K25"/>
  <c r="J25"/>
  <c r="I25"/>
  <c r="H25"/>
  <c r="G25"/>
  <c r="AH25" s="1"/>
  <c r="F25"/>
  <c r="D25"/>
  <c r="E25" s="1"/>
  <c r="C25"/>
  <c r="AG25" s="1"/>
  <c r="B25"/>
  <c r="A25"/>
  <c r="AH24"/>
  <c r="AF24"/>
  <c r="AE24" s="1"/>
  <c r="AD24"/>
  <c r="AC24"/>
  <c r="AB24"/>
  <c r="AA24"/>
  <c r="Z24"/>
  <c r="Y24"/>
  <c r="X24"/>
  <c r="W24"/>
  <c r="V24"/>
  <c r="U24"/>
  <c r="T24"/>
  <c r="S24"/>
  <c r="R24"/>
  <c r="Q24"/>
  <c r="P24"/>
  <c r="O24"/>
  <c r="N24"/>
  <c r="M24"/>
  <c r="L24"/>
  <c r="K24"/>
  <c r="J24"/>
  <c r="I24"/>
  <c r="H24"/>
  <c r="G24"/>
  <c r="AI24" s="1"/>
  <c r="F24"/>
  <c r="D24"/>
  <c r="E24" s="1"/>
  <c r="C24"/>
  <c r="AG24" s="1"/>
  <c r="B24"/>
  <c r="A24"/>
  <c r="AJ23"/>
  <c r="AI23" s="1"/>
  <c r="AH23"/>
  <c r="AD23"/>
  <c r="AC23"/>
  <c r="AB23"/>
  <c r="AA23"/>
  <c r="Z23"/>
  <c r="Y23"/>
  <c r="X23"/>
  <c r="W23"/>
  <c r="V23"/>
  <c r="U23"/>
  <c r="T23"/>
  <c r="S23"/>
  <c r="R23"/>
  <c r="Q23"/>
  <c r="P23"/>
  <c r="O23"/>
  <c r="N23"/>
  <c r="M23"/>
  <c r="L23"/>
  <c r="K23"/>
  <c r="J23"/>
  <c r="I23"/>
  <c r="H23"/>
  <c r="G23"/>
  <c r="F23"/>
  <c r="D23"/>
  <c r="C23"/>
  <c r="AF23" s="1"/>
  <c r="AE23" s="1"/>
  <c r="B23"/>
  <c r="A23"/>
  <c r="AF22"/>
  <c r="AE22" s="1"/>
  <c r="AD22"/>
  <c r="AC22"/>
  <c r="AB22"/>
  <c r="AA22"/>
  <c r="Z22"/>
  <c r="Y22"/>
  <c r="X22"/>
  <c r="W22"/>
  <c r="V22"/>
  <c r="U22"/>
  <c r="T22"/>
  <c r="S22"/>
  <c r="R22"/>
  <c r="Q22"/>
  <c r="P22"/>
  <c r="O22"/>
  <c r="N22"/>
  <c r="M22"/>
  <c r="L22"/>
  <c r="K22"/>
  <c r="J22"/>
  <c r="I22"/>
  <c r="H22"/>
  <c r="G22"/>
  <c r="AH22" s="1"/>
  <c r="F22"/>
  <c r="D22"/>
  <c r="E22" s="1"/>
  <c r="C22"/>
  <c r="AG22" s="1"/>
  <c r="B22"/>
  <c r="A22"/>
  <c r="AI21"/>
  <c r="AD21"/>
  <c r="AC21"/>
  <c r="AB21"/>
  <c r="AA21"/>
  <c r="Z21"/>
  <c r="Y21"/>
  <c r="X21"/>
  <c r="W21"/>
  <c r="V21"/>
  <c r="U21"/>
  <c r="T21"/>
  <c r="S21"/>
  <c r="R21"/>
  <c r="Q21"/>
  <c r="P21"/>
  <c r="O21"/>
  <c r="N21"/>
  <c r="M21"/>
  <c r="L21"/>
  <c r="K21"/>
  <c r="J21"/>
  <c r="I21"/>
  <c r="H21"/>
  <c r="G21"/>
  <c r="AH21" s="1"/>
  <c r="F21"/>
  <c r="D21"/>
  <c r="E21" s="1"/>
  <c r="C21"/>
  <c r="AF21" s="1"/>
  <c r="AE21" s="1"/>
  <c r="B21"/>
  <c r="A21"/>
  <c r="AI20"/>
  <c r="AH20" s="1"/>
  <c r="AF20"/>
  <c r="AE20" s="1"/>
  <c r="AD20"/>
  <c r="AC20"/>
  <c r="AB20"/>
  <c r="AA20"/>
  <c r="Z20"/>
  <c r="Y20"/>
  <c r="X20"/>
  <c r="W20"/>
  <c r="V20"/>
  <c r="U20"/>
  <c r="T20"/>
  <c r="S20"/>
  <c r="R20"/>
  <c r="Q20"/>
  <c r="P20"/>
  <c r="O20"/>
  <c r="N20"/>
  <c r="M20"/>
  <c r="L20"/>
  <c r="K20"/>
  <c r="J20"/>
  <c r="I20"/>
  <c r="H20"/>
  <c r="G20"/>
  <c r="AJ20" s="1"/>
  <c r="F20"/>
  <c r="D20"/>
  <c r="E20" s="1"/>
  <c r="C20"/>
  <c r="AG20" s="1"/>
  <c r="B20"/>
  <c r="A20"/>
  <c r="AJ19"/>
  <c r="AI19" s="1"/>
  <c r="AH19"/>
  <c r="AD19"/>
  <c r="AC19"/>
  <c r="AB19"/>
  <c r="AA19"/>
  <c r="Z19"/>
  <c r="Y19"/>
  <c r="X19"/>
  <c r="W19"/>
  <c r="V19"/>
  <c r="U19"/>
  <c r="T19"/>
  <c r="S19"/>
  <c r="R19"/>
  <c r="Q19"/>
  <c r="P19"/>
  <c r="O19"/>
  <c r="N19"/>
  <c r="M19"/>
  <c r="L19"/>
  <c r="K19"/>
  <c r="J19"/>
  <c r="I19"/>
  <c r="H19"/>
  <c r="G19"/>
  <c r="F19"/>
  <c r="D19"/>
  <c r="C19"/>
  <c r="AE19" s="1"/>
  <c r="B19"/>
  <c r="A19"/>
  <c r="AE18"/>
  <c r="AD18"/>
  <c r="AC18"/>
  <c r="AB18"/>
  <c r="AA18"/>
  <c r="Z18"/>
  <c r="Y18"/>
  <c r="X18"/>
  <c r="W18"/>
  <c r="V18"/>
  <c r="U18"/>
  <c r="T18"/>
  <c r="S18"/>
  <c r="R18"/>
  <c r="Q18"/>
  <c r="P18"/>
  <c r="O18"/>
  <c r="N18"/>
  <c r="M18"/>
  <c r="L18"/>
  <c r="K18"/>
  <c r="J18"/>
  <c r="I18"/>
  <c r="H18"/>
  <c r="G18"/>
  <c r="AH18" s="1"/>
  <c r="F18"/>
  <c r="D18"/>
  <c r="E18" s="1"/>
  <c r="C18"/>
  <c r="AG18" s="1"/>
  <c r="AF18" s="1"/>
  <c r="B18"/>
  <c r="A18"/>
  <c r="AJ17"/>
  <c r="AI17" s="1"/>
  <c r="AD17"/>
  <c r="AC17"/>
  <c r="AB17"/>
  <c r="AA17"/>
  <c r="Z17"/>
  <c r="Y17"/>
  <c r="X17"/>
  <c r="W17"/>
  <c r="V17"/>
  <c r="U17"/>
  <c r="T17"/>
  <c r="S17"/>
  <c r="R17"/>
  <c r="Q17"/>
  <c r="P17"/>
  <c r="O17"/>
  <c r="N17"/>
  <c r="M17"/>
  <c r="L17"/>
  <c r="K17"/>
  <c r="J17"/>
  <c r="I17"/>
  <c r="H17"/>
  <c r="G17"/>
  <c r="AH17" s="1"/>
  <c r="F17"/>
  <c r="D17"/>
  <c r="E17" s="1"/>
  <c r="C17"/>
  <c r="AG17" s="1"/>
  <c r="B17"/>
  <c r="A17"/>
  <c r="AH16"/>
  <c r="AF16"/>
  <c r="AE16" s="1"/>
  <c r="AD16"/>
  <c r="AC16"/>
  <c r="AB16"/>
  <c r="AA16"/>
  <c r="Z16"/>
  <c r="Y16"/>
  <c r="X16"/>
  <c r="W16"/>
  <c r="V16"/>
  <c r="U16"/>
  <c r="T16"/>
  <c r="S16"/>
  <c r="R16"/>
  <c r="Q16"/>
  <c r="P16"/>
  <c r="O16"/>
  <c r="N16"/>
  <c r="M16"/>
  <c r="L16"/>
  <c r="K16"/>
  <c r="J16"/>
  <c r="I16"/>
  <c r="H16"/>
  <c r="G16"/>
  <c r="AI16" s="1"/>
  <c r="F16"/>
  <c r="D16"/>
  <c r="E16" s="1"/>
  <c r="C16"/>
  <c r="AG16" s="1"/>
  <c r="B16"/>
  <c r="A16"/>
  <c r="AJ15"/>
  <c r="AI15" s="1"/>
  <c r="AH15"/>
  <c r="AD15"/>
  <c r="AC15"/>
  <c r="AB15"/>
  <c r="AA15"/>
  <c r="Z15"/>
  <c r="Y15"/>
  <c r="X15"/>
  <c r="W15"/>
  <c r="V15"/>
  <c r="U15"/>
  <c r="T15"/>
  <c r="S15"/>
  <c r="R15"/>
  <c r="Q15"/>
  <c r="P15"/>
  <c r="O15"/>
  <c r="N15"/>
  <c r="M15"/>
  <c r="L15"/>
  <c r="K15"/>
  <c r="J15"/>
  <c r="I15"/>
  <c r="H15"/>
  <c r="G15"/>
  <c r="F15"/>
  <c r="D15"/>
  <c r="E15" s="1"/>
  <c r="C15"/>
  <c r="AE15" s="1"/>
  <c r="B15"/>
  <c r="A15"/>
  <c r="AE14"/>
  <c r="AD14"/>
  <c r="AC14"/>
  <c r="AB14"/>
  <c r="AA14"/>
  <c r="Z14"/>
  <c r="Y14"/>
  <c r="X14"/>
  <c r="W14"/>
  <c r="V14"/>
  <c r="U14"/>
  <c r="T14"/>
  <c r="S14"/>
  <c r="R14"/>
  <c r="Q14"/>
  <c r="P14"/>
  <c r="O14"/>
  <c r="N14"/>
  <c r="M14"/>
  <c r="L14"/>
  <c r="K14"/>
  <c r="J14"/>
  <c r="I14"/>
  <c r="H14"/>
  <c r="G14"/>
  <c r="AH14" s="1"/>
  <c r="F14"/>
  <c r="D14"/>
  <c r="E14" s="1"/>
  <c r="C14"/>
  <c r="AG14" s="1"/>
  <c r="AF14" s="1"/>
  <c r="B14"/>
  <c r="A14"/>
  <c r="AJ13"/>
  <c r="AI13" s="1"/>
  <c r="AD13"/>
  <c r="AC13"/>
  <c r="AB13"/>
  <c r="AA13"/>
  <c r="Z13"/>
  <c r="Y13"/>
  <c r="X13"/>
  <c r="W13"/>
  <c r="V13"/>
  <c r="U13"/>
  <c r="T13"/>
  <c r="S13"/>
  <c r="R13"/>
  <c r="Q13"/>
  <c r="P13"/>
  <c r="O13"/>
  <c r="N13"/>
  <c r="M13"/>
  <c r="L13"/>
  <c r="K13"/>
  <c r="J13"/>
  <c r="I13"/>
  <c r="H13"/>
  <c r="G13"/>
  <c r="AH13" s="1"/>
  <c r="F13"/>
  <c r="D13"/>
  <c r="E13" s="1"/>
  <c r="C13"/>
  <c r="AG13" s="1"/>
  <c r="B13"/>
  <c r="A13"/>
  <c r="AH12"/>
  <c r="AE12"/>
  <c r="AD12"/>
  <c r="AC12"/>
  <c r="AB12"/>
  <c r="AA12"/>
  <c r="Z12"/>
  <c r="Y12"/>
  <c r="X12"/>
  <c r="W12"/>
  <c r="V12"/>
  <c r="U12"/>
  <c r="T12"/>
  <c r="S12"/>
  <c r="R12"/>
  <c r="Q12"/>
  <c r="P12"/>
  <c r="O12"/>
  <c r="N12"/>
  <c r="M12"/>
  <c r="L12"/>
  <c r="K12"/>
  <c r="J12"/>
  <c r="I12"/>
  <c r="H12"/>
  <c r="G12"/>
  <c r="AI12" s="1"/>
  <c r="F12"/>
  <c r="D12"/>
  <c r="E12" s="1"/>
  <c r="C12"/>
  <c r="AG12" s="1"/>
  <c r="AF12" s="1"/>
  <c r="B12"/>
  <c r="A12"/>
  <c r="AJ11"/>
  <c r="AI11" s="1"/>
  <c r="AH11"/>
  <c r="AD11"/>
  <c r="AC11"/>
  <c r="AB11"/>
  <c r="AA11"/>
  <c r="Z11"/>
  <c r="Y11"/>
  <c r="X11"/>
  <c r="W11"/>
  <c r="V11"/>
  <c r="U11"/>
  <c r="T11"/>
  <c r="S11"/>
  <c r="R11"/>
  <c r="Q11"/>
  <c r="P11"/>
  <c r="O11"/>
  <c r="N11"/>
  <c r="M11"/>
  <c r="L11"/>
  <c r="K11"/>
  <c r="J11"/>
  <c r="I11"/>
  <c r="H11"/>
  <c r="G11"/>
  <c r="F11"/>
  <c r="AG21" l="1"/>
  <c r="AJ22"/>
  <c r="AG33"/>
  <c r="AF33" s="1"/>
  <c r="AJ34"/>
  <c r="AG37"/>
  <c r="AH40"/>
  <c r="AJ42"/>
  <c r="AH44"/>
  <c r="AG44" s="1"/>
  <c r="AF48"/>
  <c r="AE48" s="1"/>
  <c r="AG48"/>
  <c r="AJ18"/>
  <c r="AG29"/>
  <c r="AJ30"/>
  <c r="AF13"/>
  <c r="AE13" s="1"/>
  <c r="AI14"/>
  <c r="AG15"/>
  <c r="AF17"/>
  <c r="AE17" s="1"/>
  <c r="AI18"/>
  <c r="AG19"/>
  <c r="AJ21"/>
  <c r="AI22"/>
  <c r="AF25"/>
  <c r="AE25" s="1"/>
  <c r="AJ25"/>
  <c r="AI26"/>
  <c r="AI30"/>
  <c r="AG31"/>
  <c r="AI34"/>
  <c r="AJ38"/>
  <c r="AG39"/>
  <c r="AJ14"/>
  <c r="AF15"/>
  <c r="AJ16"/>
  <c r="AG23"/>
  <c r="AJ24"/>
  <c r="AG27"/>
  <c r="AF27" s="1"/>
  <c r="AJ28"/>
  <c r="AF31"/>
  <c r="AJ32"/>
  <c r="AG35"/>
  <c r="AF35" s="1"/>
  <c r="AF39"/>
  <c r="AJ40"/>
  <c r="AG43"/>
  <c r="AJ44"/>
  <c r="AF47"/>
  <c r="AJ26"/>
  <c r="AJ12"/>
  <c r="AF19"/>
  <c r="AJ27"/>
  <c r="AJ39"/>
  <c r="AJ47"/>
  <c r="E39"/>
  <c r="E46"/>
  <c r="E31"/>
  <c r="E23"/>
  <c r="E19"/>
  <c r="E35"/>
  <c r="E27"/>
  <c r="D11"/>
  <c r="E11" s="1"/>
  <c r="C11"/>
  <c r="B11"/>
  <c r="A11"/>
  <c r="AI10"/>
  <c r="AE10"/>
  <c r="AD10"/>
  <c r="AC10"/>
  <c r="AB10"/>
  <c r="AA10"/>
  <c r="Z10"/>
  <c r="Y10"/>
  <c r="X10"/>
  <c r="W10"/>
  <c r="V10"/>
  <c r="U10"/>
  <c r="T10"/>
  <c r="S10"/>
  <c r="R10"/>
  <c r="Q10"/>
  <c r="P10"/>
  <c r="O10"/>
  <c r="N10"/>
  <c r="M10"/>
  <c r="L10"/>
  <c r="K10"/>
  <c r="J10"/>
  <c r="I10"/>
  <c r="H10"/>
  <c r="G10"/>
  <c r="AH10" s="1"/>
  <c r="F10"/>
  <c r="D10"/>
  <c r="E10" s="1"/>
  <c r="C10"/>
  <c r="AG10" s="1"/>
  <c r="AF10" s="1"/>
  <c r="B10"/>
  <c r="A10"/>
  <c r="AD9"/>
  <c r="AC9"/>
  <c r="AB9"/>
  <c r="AA9"/>
  <c r="Z9"/>
  <c r="Y9"/>
  <c r="X9"/>
  <c r="W9"/>
  <c r="V9"/>
  <c r="U9"/>
  <c r="T9"/>
  <c r="S9"/>
  <c r="R9"/>
  <c r="Q9"/>
  <c r="P9"/>
  <c r="O9"/>
  <c r="N9"/>
  <c r="M9"/>
  <c r="L9"/>
  <c r="K9"/>
  <c r="J9"/>
  <c r="I9"/>
  <c r="H9"/>
  <c r="G9"/>
  <c r="AH9" s="1"/>
  <c r="F9"/>
  <c r="AJ10" l="1"/>
  <c r="AE11"/>
  <c r="AG11"/>
  <c r="AF11" s="1"/>
  <c r="AJ9"/>
  <c r="AI9" s="1"/>
  <c r="D9"/>
  <c r="E9" s="1"/>
  <c r="C9"/>
  <c r="B9"/>
  <c r="A9"/>
  <c r="AJ8"/>
  <c r="AI8"/>
  <c r="AH8" s="1"/>
  <c r="AD8"/>
  <c r="AC8"/>
  <c r="AB8"/>
  <c r="AA8"/>
  <c r="Z8"/>
  <c r="Y8"/>
  <c r="X8"/>
  <c r="W8"/>
  <c r="V8"/>
  <c r="U8"/>
  <c r="T8"/>
  <c r="S8"/>
  <c r="R8"/>
  <c r="Q8"/>
  <c r="P8"/>
  <c r="O8"/>
  <c r="N8"/>
  <c r="M8"/>
  <c r="L8"/>
  <c r="K8"/>
  <c r="J8"/>
  <c r="I8"/>
  <c r="H8"/>
  <c r="G8"/>
  <c r="F8"/>
  <c r="D8"/>
  <c r="C8"/>
  <c r="AF8" s="1"/>
  <c r="AE8" s="1"/>
  <c r="B8"/>
  <c r="A8"/>
  <c r="AE7"/>
  <c r="AD7"/>
  <c r="AC7"/>
  <c r="AB7"/>
  <c r="AA7"/>
  <c r="Z7"/>
  <c r="Y7"/>
  <c r="X7"/>
  <c r="W7"/>
  <c r="V7"/>
  <c r="U7"/>
  <c r="T7"/>
  <c r="S7"/>
  <c r="R7"/>
  <c r="Q7"/>
  <c r="P7"/>
  <c r="O7"/>
  <c r="N7"/>
  <c r="M7"/>
  <c r="L7"/>
  <c r="K7"/>
  <c r="J7"/>
  <c r="I7"/>
  <c r="H7"/>
  <c r="G7"/>
  <c r="AJ7" s="1"/>
  <c r="F7"/>
  <c r="D7"/>
  <c r="C7"/>
  <c r="AG7" s="1"/>
  <c r="AF7" s="1"/>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s="1"/>
  <c r="I6"/>
  <c r="H6"/>
  <c r="G6"/>
  <c r="AH6" s="1"/>
  <c r="AG6" s="1"/>
  <c r="F6"/>
  <c r="D6"/>
  <c r="E6" s="1"/>
  <c r="C6"/>
  <c r="AE6" s="1"/>
  <c r="B6"/>
  <c r="A6"/>
  <c r="Z4"/>
  <c r="Y4"/>
  <c r="X4"/>
  <c r="W4"/>
  <c r="V4"/>
  <c r="U4"/>
  <c r="S4"/>
  <c r="R4"/>
  <c r="P4"/>
  <c r="O4"/>
  <c r="N4"/>
  <c r="L4"/>
  <c r="K4"/>
  <c r="AB3"/>
  <c r="AA3"/>
  <c r="Y3"/>
  <c r="U3"/>
  <c r="T3"/>
  <c r="R3"/>
  <c r="Q3"/>
  <c r="O3"/>
  <c r="K3"/>
  <c r="J3"/>
  <c r="I1"/>
  <c r="H1"/>
  <c r="G1"/>
  <c r="F1"/>
  <c r="A17" i="7"/>
  <c r="E15"/>
  <c r="E14"/>
  <c r="E13"/>
  <c r="F13" s="1"/>
  <c r="AF9" i="4" l="1"/>
  <c r="AE9" s="1"/>
  <c r="AG9"/>
  <c r="AF6"/>
  <c r="AI7"/>
  <c r="AH7" s="1"/>
  <c r="AG8"/>
  <c r="AJ6"/>
  <c r="AI6"/>
  <c r="M15" i="7"/>
  <c r="I15"/>
  <c r="O15"/>
  <c r="G15"/>
  <c r="F15"/>
  <c r="P15"/>
  <c r="K15"/>
  <c r="N15"/>
  <c r="H15"/>
  <c r="L15"/>
  <c r="J15"/>
  <c r="Q15"/>
  <c r="O14"/>
  <c r="K14"/>
  <c r="I14"/>
  <c r="P14"/>
  <c r="L14"/>
  <c r="H14"/>
  <c r="F14"/>
  <c r="Q14"/>
  <c r="M14"/>
  <c r="G14"/>
  <c r="N14"/>
  <c r="J14"/>
  <c r="K13"/>
  <c r="M13"/>
  <c r="I13"/>
  <c r="N13"/>
  <c r="H13"/>
  <c r="O13"/>
  <c r="G13"/>
  <c r="L13"/>
  <c r="P13"/>
  <c r="J13"/>
  <c r="Q13"/>
  <c r="E8" i="4"/>
  <c r="E7"/>
  <c r="F11" i="7" l="1"/>
  <c r="Q11"/>
  <c r="G11"/>
  <c r="I11"/>
  <c r="N11"/>
  <c r="J11"/>
  <c r="H11"/>
  <c r="K11"/>
  <c r="L11"/>
  <c r="P11"/>
  <c r="O11"/>
  <c r="M11"/>
  <c r="A18"/>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l="1"/>
  <c r="A169" s="1"/>
  <c r="A170" s="1"/>
  <c r="A171" s="1"/>
  <c r="A172" s="1"/>
  <c r="A173" s="1"/>
  <c r="A174" s="1"/>
  <c r="A175" s="1"/>
</calcChain>
</file>

<file path=xl/sharedStrings.xml><?xml version="1.0" encoding="utf-8"?>
<sst xmlns="http://schemas.openxmlformats.org/spreadsheetml/2006/main" count="2045" uniqueCount="883">
  <si>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</si>
  <si>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</si>
  <si>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</si>
  <si>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</si>
  <si>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</si>
  <si>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</si>
  <si>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</si>
  <si>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</si>
  <si>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</si>
  <si>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</si>
  <si>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</si>
  <si>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</si>
  <si>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</si>
  <si>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</si>
  <si>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</si>
  <si>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</si>
  <si>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</si>
  <si>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</si>
  <si>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</si>
  <si>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</si>
  <si>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</si>
  <si>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</si>
  <si>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</si>
  <si>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</si>
  <si>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</si>
  <si>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</si>
  <si>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</si>
  <si>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</si>
  <si>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</si>
  <si>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</si>
  <si>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</si>
  <si>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</si>
  <si>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</si>
  <si>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</si>
  <si>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</si>
  <si>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</si>
  <si>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</si>
  <si>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</si>
  <si>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</si>
  <si>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</si>
  <si>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</si>
  <si>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</si>
  <si>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</si>
  <si>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</si>
  <si>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</si>
  <si>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</si>
  <si>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</si>
  <si>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</si>
  <si>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</si>
  <si>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</si>
  <si>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</si>
  <si>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</si>
  <si>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</si>
  <si>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</si>
  <si>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</si>
  <si>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</si>
  <si>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</si>
  <si>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</si>
  <si>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</si>
  <si>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</si>
  <si>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</si>
  <si>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</si>
  <si>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</si>
  <si>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</si>
  <si>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</si>
  <si>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</si>
  <si>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</si>
  <si>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</si>
  <si>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</si>
  <si>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</si>
  <si>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</si>
  <si>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</si>
  <si>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</si>
  <si>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</si>
  <si>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</si>
  <si>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</si>
  <si>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</si>
  <si>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</si>
  <si>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</si>
  <si>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</si>
  <si>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</si>
  <si>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</si>
  <si>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</si>
  <si>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</si>
  <si>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</si>
  <si>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</si>
  <si>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</si>
  <si>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</si>
  <si>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</si>
  <si>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</si>
  <si>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</si>
  <si>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</si>
  <si>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</si>
  <si>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</si>
  <si>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</si>
  <si>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</si>
  <si>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</si>
  <si>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</si>
  <si>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</si>
  <si>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</si>
  <si>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</si>
  <si>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</si>
  <si>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</si>
  <si>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</si>
  <si>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</si>
  <si>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</si>
  <si>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</si>
  <si>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</si>
  <si>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</si>
  <si>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</si>
  <si>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</si>
  <si>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</si>
  <si>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</si>
  <si>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</si>
  <si>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</si>
  <si>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</si>
  <si>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</si>
  <si>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</si>
  <si>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</si>
  <si>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</si>
  <si>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</si>
  <si>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</si>
  <si>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</si>
  <si>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</si>
  <si>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</si>
  <si>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</si>
  <si>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</si>
  <si>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</si>
  <si>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</si>
  <si>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</si>
  <si>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</si>
  <si>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</si>
  <si>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</si>
  <si>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</si>
  <si>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</si>
  <si>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</si>
  <si>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</si>
  <si>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</si>
  <si>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</si>
  <si>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</si>
  <si>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</si>
  <si>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</si>
  <si>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</si>
  <si>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</si>
  <si>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</si>
  <si>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</si>
  <si>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</si>
  <si>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</si>
  <si>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</si>
  <si>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</si>
  <si>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</si>
  <si>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</si>
  <si>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</si>
  <si>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</si>
  <si>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</si>
  <si>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</si>
  <si>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</si>
  <si>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</si>
  <si>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</si>
  <si>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</si>
  <si>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</si>
  <si>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</si>
  <si>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</si>
  <si>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</si>
  <si>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</si>
  <si>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</si>
  <si>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</si>
  <si>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</si>
  <si>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</si>
  <si>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</si>
  <si>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</si>
  <si>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</si>
  <si>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</si>
  <si>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</si>
  <si>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</si>
  <si>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</si>
  <si>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</si>
  <si>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</si>
  <si>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</si>
  <si>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</si>
  <si>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</si>
  <si>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</si>
  <si>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</si>
  <si>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</si>
  <si>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</si>
  <si>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</si>
  <si>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</si>
  <si>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</si>
  <si>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</si>
  <si>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</si>
  <si>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</si>
  <si>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</si>
  <si>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</si>
  <si>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</si>
  <si>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</si>
  <si>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</si>
  <si>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</si>
  <si>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</si>
  <si>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</si>
  <si>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</si>
  <si>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</si>
  <si>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</si>
  <si>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</si>
  <si>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</si>
  <si>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</si>
  <si>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</si>
  <si>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</si>
  <si>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</si>
  <si>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</si>
  <si>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</si>
  <si>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</si>
  <si>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</si>
  <si>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</si>
  <si>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</si>
  <si>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</si>
  <si>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</si>
  <si>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</si>
  <si>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</si>
  <si>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</si>
  <si>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</si>
  <si>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</si>
  <si>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</si>
  <si>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</si>
  <si>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</si>
  <si>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</si>
  <si>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</si>
  <si>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</si>
  <si>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</si>
  <si>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</si>
  <si>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</si>
  <si>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</si>
  <si>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</si>
  <si>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</si>
  <si>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</si>
  <si>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</si>
  <si>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</si>
  <si>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</si>
  <si>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</si>
  <si>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</si>
  <si>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</si>
  <si>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</si>
  <si>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</si>
  <si>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</si>
  <si>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</si>
  <si>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</si>
  <si>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</si>
  <si>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</si>
  <si>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</si>
  <si>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</si>
  <si>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</si>
  <si>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</si>
  <si>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</si>
  <si>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</si>
  <si>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</si>
  <si>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</si>
  <si>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</si>
  <si>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</si>
  <si>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</si>
  <si>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</si>
  <si>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</si>
  <si>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</si>
  <si>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</si>
  <si>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</si>
  <si>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</si>
  <si>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</si>
  <si>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</si>
  <si>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</si>
  <si>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</si>
  <si>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</si>
  <si>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</si>
  <si>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</si>
  <si>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</si>
  <si>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</si>
  <si>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</si>
  <si>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</si>
  <si>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</si>
  <si>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</si>
  <si>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</si>
  <si>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</si>
  <si>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</si>
  <si>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</si>
  <si>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</si>
  <si>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</si>
  <si>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</si>
  <si>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</si>
  <si>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</si>
  <si>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</si>
  <si>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</si>
  <si>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</si>
  <si>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</si>
  <si>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</si>
  <si>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</si>
  <si>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</si>
  <si>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</si>
  <si>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</si>
  <si>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</si>
  <si>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</si>
  <si>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</si>
  <si>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</si>
  <si>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</si>
  <si>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</si>
  <si>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</si>
  <si>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</si>
  <si>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</si>
  <si>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</si>
  <si>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</si>
  <si>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</si>
  <si>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</si>
  <si>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</si>
  <si>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</si>
  <si>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</si>
  <si>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</si>
  <si>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</si>
  <si>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</si>
  <si>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</si>
  <si>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</si>
  <si>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</si>
  <si>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</si>
  <si>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</si>
  <si>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</si>
  <si>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</si>
  <si>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</si>
  <si>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</si>
  <si>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</si>
  <si>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</si>
  <si>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</si>
  <si>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</si>
  <si>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</si>
  <si>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</si>
  <si>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</si>
  <si>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</si>
  <si>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</si>
  <si>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</si>
  <si>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</si>
  <si>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</si>
  <si>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</si>
  <si>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</si>
  <si>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</si>
  <si>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</si>
  <si>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</si>
  <si>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</si>
  <si>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</si>
  <si>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</si>
  <si>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</si>
  <si>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</si>
  <si>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</si>
  <si>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</si>
  <si>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</si>
  <si>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</si>
  <si>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</si>
  <si>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</si>
  <si>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</si>
  <si>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</si>
  <si>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</si>
  <si>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</si>
  <si>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</si>
  <si>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</si>
  <si>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</si>
  <si>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</si>
  <si>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</si>
  <si>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</si>
  <si>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</si>
  <si>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</si>
  <si>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</si>
  <si>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</si>
  <si>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</si>
  <si>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</si>
  <si>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</si>
  <si>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</si>
  <si>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</si>
  <si>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</si>
  <si>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</si>
  <si>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</si>
  <si>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</si>
  <si>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</si>
  <si>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</si>
  <si>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</si>
  <si>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</si>
  <si>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</si>
  <si>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</si>
  <si>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</si>
  <si>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</si>
  <si>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</si>
  <si>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</si>
  <si>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</si>
  <si>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</si>
  <si>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</si>
  <si>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</si>
  <si>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</si>
  <si>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</si>
  <si>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</si>
  <si>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</si>
  <si>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</si>
  <si>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</si>
  <si>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</si>
  <si>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</si>
  <si>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</si>
  <si>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</si>
  <si>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</si>
  <si>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</si>
  <si>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</si>
  <si>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</si>
  <si>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</si>
  <si>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</si>
  <si>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</si>
  <si>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</si>
  <si>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</si>
  <si>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</si>
  <si>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</si>
  <si>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</si>
  <si>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</si>
  <si>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</si>
  <si>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</si>
  <si>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</si>
  <si>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</si>
  <si>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</si>
  <si>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</si>
  <si>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</si>
  <si>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</si>
  <si>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</si>
  <si>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</si>
  <si>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</si>
  <si>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</si>
  <si>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</si>
  <si>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</si>
  <si>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</si>
  <si>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</si>
  <si>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</si>
  <si>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</si>
  <si>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</si>
  <si>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</si>
  <si>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</si>
  <si>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</si>
  <si>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</si>
  <si>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</si>
  <si>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</si>
  <si>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</si>
  <si>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</si>
  <si>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</si>
  <si>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</si>
  <si>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</si>
  <si>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</si>
  <si>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</si>
  <si>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</si>
  <si>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</si>
  <si>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</si>
  <si>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</si>
  <si>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</si>
  <si>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</si>
  <si>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</si>
  <si>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</si>
  <si>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</si>
  <si>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</si>
  <si>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</si>
  <si>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</si>
  <si>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</si>
  <si>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</si>
  <si>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</si>
  <si>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</si>
  <si>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</si>
  <si>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</si>
  <si>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</si>
  <si>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</si>
  <si>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</si>
  <si>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</si>
  <si>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</si>
  <si>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</si>
  <si>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</si>
  <si>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</si>
  <si>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</si>
  <si>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</si>
  <si>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</si>
  <si>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</si>
  <si>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</si>
  <si>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</si>
  <si>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</si>
  <si>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</si>
  <si>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</si>
  <si>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</si>
  <si>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</si>
  <si>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</si>
  <si>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</si>
  <si>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</si>
  <si>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</si>
  <si>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</si>
  <si>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</si>
  <si>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</si>
  <si>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</si>
  <si>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</si>
  <si>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</si>
  <si>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</si>
  <si>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</si>
  <si>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</si>
  <si>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</si>
  <si>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</si>
  <si>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</si>
  <si>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</si>
  <si>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</si>
  <si>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</si>
  <si>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</si>
  <si>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</si>
  <si>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</si>
  <si>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</si>
  <si>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</si>
  <si>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</si>
  <si>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</si>
  <si>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</si>
  <si>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</si>
  <si>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</si>
  <si>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</si>
  <si>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</si>
  <si>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</si>
  <si>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</si>
  <si>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</si>
  <si>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</si>
  <si>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</si>
  <si>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</si>
  <si>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</si>
  <si>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</si>
  <si>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</si>
  <si>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</si>
  <si>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</si>
  <si>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</si>
  <si>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</si>
  <si>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</si>
  <si>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</si>
  <si>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</si>
  <si>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</si>
  <si>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</si>
  <si>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</si>
  <si>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</si>
  <si>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</si>
  <si>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</si>
  <si>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</si>
  <si>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</si>
  <si>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</si>
  <si>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</si>
  <si>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</si>
  <si>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</si>
  <si>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</si>
  <si>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</si>
  <si>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</si>
  <si>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</si>
  <si>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</si>
  <si>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</si>
  <si>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Должностное лицо, ответственное за составление формы</t>
  </si>
  <si>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</si>
  <si>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</si>
  <si>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</si>
  <si>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</si>
  <si>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</si>
  <si>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</si>
  <si>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</si>
  <si>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</si>
  <si>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</si>
  <si>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</si>
  <si>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шт</t>
  </si>
  <si>
    <t>На территории в 2013 году установлено 6 искусственных неровностей</t>
  </si>
  <si>
    <t>-</t>
  </si>
  <si>
    <t>1. Установка пешеходного светофора                       2. Установка дорожных знаков "Пешеходный переход" на желтом фоне                                                3. Установка сигнальных осветителей пешеходного перехода                                                    4. Установка освещения</t>
  </si>
  <si>
    <t>Разработана проектно-сметная документация по объектам: устройство светофорных объектов на пересечении ул. Петрозаводская - ул. Малышева и ул. Малышева - проспект Бумажников</t>
  </si>
  <si>
    <t>объект</t>
  </si>
  <si>
    <t>В 2013 году установлен светофорный объект на пересечении улиц: Октябрьский проспект - ул. Коммунистическая</t>
  </si>
  <si>
    <t>Замена ламповых источников света на источники света светодиодные (модули), установка светофора транспортного светодиодного.</t>
  </si>
  <si>
    <t>В 2013 году переоборудовано 20 остановочных комплексов</t>
  </si>
  <si>
    <t>Установка искусственных неровностей (лежачий полицейский) на проезжей части для принудительного снижения скорости. СЫКТЫВКАР</t>
  </si>
  <si>
    <t>Составление проектно-сметной документацииперильных ограждений барьерного типа, разделяющих транспортные потоки.СЫКТЫВКАР</t>
  </si>
  <si>
    <t>Составление проектно-сметной документации, проведение работ по устройству ограждений вдоль проезжей части на аварийно-опасных участках дорог, вблизи образовательных учреждений, пешеходных переходов. СЫКТЫВКАР</t>
  </si>
  <si>
    <t xml:space="preserve">Переоборудование существующих пешеходных переходов в том числе:
пандусы, установка дорожных знаков с  использованием дополнительных светоотражающих материалов ,устройство дополнительного  освещения. СЫКТЫВКАР
</t>
  </si>
  <si>
    <t>Составление проектно-сметной документации, проведение проектных работ на установку новых светофорных объектов, с учетом развития улично-дорожной сети (ПСД), технологическое при соединение. СЫКТЫВКАР</t>
  </si>
  <si>
    <t>Устройство светофорных объектов. СЫКТЫВКАР</t>
  </si>
  <si>
    <t>Модернизация светофорных объектов (установка звуковых информаторов, пешеходных табло, замена ламп на светодиоды  на светофорных объектах). СЫКТЫВКАР</t>
  </si>
  <si>
    <t>Переоборудование  существующих остановочных комплексов (пандусы, освещение, заездные карманы, павильоны). СЫКТЫВКАР</t>
  </si>
  <si>
    <t>Во всех учреждениях проведены конкурсы "Лучший   уголок   по безопасности дорожного движения"</t>
  </si>
  <si>
    <t xml:space="preserve"> Ежегодно совместно с ГИБДД МО МВД РФ "Сосногорский" провидится муниципальный этап республиканского конкурса "Безопасное колесо". В сентябре T34 года совмесьтно с ГИБДДМО МВД РФ "Сосногорский" проведен конкурс детских рисунков "Безопасность детей на улицах города".</t>
  </si>
  <si>
    <t>Образовательные учреждения МР «Сосногорск» оснащены настенными стендами безопасных маршрутов передвижения детей в образовательные учреждения</t>
  </si>
  <si>
    <t>Во всех учреждениях (43) проводятся пофилактические занятия, беседы с детьми школьного и дошкольного возраста,родителями, охват детей составил 6921 человек.</t>
  </si>
  <si>
    <t>Приобретен беннер с указанием телефонов пожарно-спасательных подразделений по договору от 30 июля 2013 года №30/07/13 с ИП Чупрова С.А.</t>
  </si>
  <si>
    <t>Приобретены дорожные знаки по договору от 30 апреля 2013 года №30/04/2013 с ООО "Калина-97" и установлены по улице Кирова, перекресток Советская и Красноармейская, улице Советская и Комсомольская (46 знаков).Приобретены искусственные дорожные неровности по договору поставки от 19 июль 2013 года №61 с ООО Торговый Дом "Технология" (6 шт).Приобретена краска для дорожной разметки по договору от 22 мая 2013 года №01/0513/05 с ООО "ТНП Групп" и нанесен пешеходный переход возле здания школы по улице Кирова.(6 кв. м)</t>
  </si>
  <si>
    <t>Выполнены заезды к автобусным остановкоам из асфальтобетона, обрамлемы дорожным бордюрным камнем.</t>
  </si>
  <si>
    <t>Изготовлено и произведен монтаж  автобусных павильонов в количестве 5 шт.</t>
  </si>
  <si>
    <t>Установлено 137 дорожных знака и 56 дорожных стоек.</t>
  </si>
  <si>
    <t>м2</t>
  </si>
  <si>
    <t>Нанесена горизонтальная дорожная разметка: осевые линии, пешеходный переход и искусственные неровности в объеме 4 415,94м2</t>
  </si>
  <si>
    <t>шт.</t>
  </si>
  <si>
    <t>Отремонтированы и востановлены дорожные знаки, произведено нанесение горизонтальной  разметки на улично- дорожной сети пгт.Нижний Одес. Установлены искуственные дорожные неровности.</t>
  </si>
  <si>
    <t xml:space="preserve">Приобретен и установлен банер  "Номеры телефонов службы спасения" </t>
  </si>
  <si>
    <t xml:space="preserve">Программы «Повышение безопасности дорожного движения на территории муниципального образования муниципального района «Сосногорск» на 2014-2020 годы» </t>
  </si>
  <si>
    <t>Постановление администрации муниципального района "Сосногорск" №1516 от 07.11,2013</t>
  </si>
  <si>
    <t xml:space="preserve">Организация и проведение  конкурса "Лучший   уголок   по безопасности дорожного движения  в муниципальных        
общеобразовательных  
учреждениях МО МР «СОСНОГОРСК»"    </t>
  </si>
  <si>
    <t>Проведение мероприятий с детьми, по профилактике детского дорожно-транспортного травматизма и обучению безопасному участию в дорожном движении («Безопасное колесо», «Внимание – дети», акции «Безопасное лето», «Безопасность глазами детей» и другие). СОСНОГОРСК</t>
  </si>
  <si>
    <t>Оснащение образовательных учреждений МР «Сосногорск» настенными стендами безопасных маршрутов передвижения детей в образовательные учреждения. СОСНОГОРСК</t>
  </si>
  <si>
    <t xml:space="preserve">Проведение  лекций,
занятий и бесед  по
формированию у детей дошкольного и школьного возраста навыков безопасного поведения на улично-дорожной сети. СОСНОГОРСК
</t>
  </si>
  <si>
    <r>
      <rPr>
        <b/>
        <sz val="11"/>
        <rFont val="Arial Narrow"/>
        <family val="2"/>
        <charset val="204"/>
      </rPr>
      <t xml:space="preserve">МО ГП "Войвож"   </t>
    </r>
    <r>
      <rPr>
        <sz val="11"/>
        <rFont val="Arial Narrow"/>
        <family val="2"/>
        <charset val="204"/>
      </rPr>
      <t xml:space="preserve">                                          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 СОСНОГОРСК</t>
    </r>
  </si>
  <si>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 СОСНОГОРСК</t>
  </si>
  <si>
    <r>
      <rPr>
        <b/>
        <sz val="11"/>
        <rFont val="Arial Narrow"/>
        <family val="2"/>
        <charset val="204"/>
      </rPr>
      <t xml:space="preserve">МО ГП "Сосногорск"   </t>
    </r>
    <r>
      <rPr>
        <sz val="11"/>
        <rFont val="Arial Narrow"/>
        <family val="2"/>
        <charset val="204"/>
      </rPr>
      <t xml:space="preserve">                                    Обустройство карманов автобусных павильонов. СОСНОГОРСК</t>
    </r>
  </si>
  <si>
    <t>Изготовление и монтаж автобусных павильонов. СОСНОГОРСК</t>
  </si>
  <si>
    <t>Организация регулирования дорожного движения: "Установка дорожных знаков". СОСНОГОРСК</t>
  </si>
  <si>
    <t>Организация регулирования дорожного движения: "Нанесение дорожной разметки". СОСНОГОРСК</t>
  </si>
  <si>
    <r>
      <rPr>
        <b/>
        <sz val="11"/>
        <rFont val="Arial Narrow"/>
        <family val="2"/>
        <charset val="204"/>
      </rPr>
      <t xml:space="preserve">МО ГП "Нижний Одес"      </t>
    </r>
    <r>
      <rPr>
        <sz val="11"/>
        <rFont val="Arial Narrow"/>
        <family val="2"/>
        <charset val="204"/>
      </rPr>
      <t xml:space="preserve">                            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 СОСНОГОРСК</t>
    </r>
  </si>
  <si>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  СОСНОГОРСК</t>
  </si>
  <si>
    <t>В рамках проведения всероссийского конкурса-фестиваля "Безопасное колесо" организовать и провести районный конкурс "Безопасное колесо", подготовить детей-победителей данного конкурса к участию в республиканском конкурсе-фестивале. СЫКТЫВДИНСКИЙ Р_Н</t>
  </si>
  <si>
    <t>Подпрограмма "Безопасность Дорожного движения в Сыктывдинском районе" долгосрочной муниципальной целевой программы "Укрепление провопорядка и общественной безопасности в Сыктывдинском районе на 2013 - 2015 гг.</t>
  </si>
  <si>
    <t>Постановление администрации муниципального образования муниципального района "Сыктывдинский" от 05.12.2012 г. № 12/3022</t>
  </si>
  <si>
    <t>"-"</t>
  </si>
  <si>
    <t>кв.м</t>
  </si>
  <si>
    <t>нанесение горизонтальной дорожной разметки на проезжей части автодорог</t>
  </si>
  <si>
    <t>замена, установка светодиодных транспортных и пешеходных светофоров</t>
  </si>
  <si>
    <t>п.м</t>
  </si>
  <si>
    <t>к-т</t>
  </si>
  <si>
    <t>изготовление опор для установки пешеходного освитителя</t>
  </si>
  <si>
    <t>Обозначение мест остановки автобуса на общественных остановочных пунктах</t>
  </si>
  <si>
    <t>долгосрочная программа «Укрепление правопорядка и общественной безопасности на территории МО ГО «Воркута» на 2011 — 2014 годы, подпрограмма "Безопасность дорожного движения в городском округе "Воркута"</t>
  </si>
  <si>
    <t>Постановление администрации городского округа «Воркута» от 10.10.2012г. № 2268</t>
  </si>
  <si>
    <t>Нанесение горизонтальной разметки на проезжей части, дорожных сооружениях и элементах оборудования  дорог МО ГО «Воркута» (ГОСТ Р 51256-99; ГОСТ 23457-86). Обозначение мест, выделенных для организованного пересечения проезжей части пешеходами. ВОРКУТА</t>
  </si>
  <si>
    <t>Модернизация АСУД и светофорных объектов (замена устаревших светофоров на светодиодные, приобретение пешеходных светофоров).  ВОРКУТА</t>
  </si>
  <si>
    <t>Обустройство наиболее опасных участков улично-дорожной сети ограждениями (приобретение пешеходных ограждений)(приобретение и установка барьерных ограждений).  ВОРКУТА</t>
  </si>
  <si>
    <t>Изготовление металлоконструкций для установки пешеходного осветителя.  ВОРКУТА</t>
  </si>
  <si>
    <t>Приобретение дорожных знаков 5.16 «Место остановки автобуса» и вертикальных стоек.  ВОРКУТА</t>
  </si>
  <si>
    <t>ведомственная целевая программа "Укрепление правопорядка и общественной безопасности на территории муниципального района "Вуктыл" раздел II «Безопасность дорожного движения на территории муниципального района «Вуктыл»» на 2013 - 2015 годы»</t>
  </si>
  <si>
    <t>постановление администрации муниципального района "Вуктыл" от 12.10.2012 № 10/1106 "Об утверждении ведомственной целевой программы "Укрепление правопорядка и общественной безопасности на территории муниципального района "Вуктыл" на 2013 -2015 годы"</t>
  </si>
  <si>
    <t>Приобретение оргтехники и оборудования. ВУКТЫЛ</t>
  </si>
  <si>
    <t>приобретение оргтехники и оборудования (приобретен фотоаппарат для фиксирования дорожно - транспортных происшествий)</t>
  </si>
  <si>
    <t>Содержание и ремонт светофоров в г. Инта и пгт. Верхняя Инта</t>
  </si>
  <si>
    <t xml:space="preserve">Содержание дорожных знаков г. Инта и пгт. Верхняя Инта.
(в том числе установка и содержание искусственных неровностей)
</t>
  </si>
  <si>
    <t>Ремонт уличного освещения г. Инта и пгт. Верхняя Инта</t>
  </si>
  <si>
    <t>Содержание (техническое обслуживание) и текущий ремонт уличного освещения г. Инта и пгт. Верхняя Инта</t>
  </si>
  <si>
    <t>ООО "Дорзнак" предъявленых выполненых работ  меньше  договора</t>
  </si>
  <si>
    <t>Муниципальная долгосрочная  целевая программа «Повышение безопасности дорожного движения в муниципальном образовании городского округа «Инта» на 2013-2015 годы»</t>
  </si>
  <si>
    <t>Постановление администрации муниципального образования городского округа "Инта"</t>
  </si>
  <si>
    <t>Приобретение и установка павильонов
(остановочных комплексов). ИНТА
в г. Инта.</t>
  </si>
  <si>
    <t>Содержание и ремонт автомобильных дорог, улиц и проездов г. Инта и пгт. Верхняя Инта. 
общего пользования местного значения находящихся в собственности  МОГО «Инта». ИНТА</t>
  </si>
  <si>
    <t>Содержание автомобильных дорог
общего пользования местного значения находящихся в собственности  МОГО «Инта», переданных из государственной  собственности Республики Коми. ИНТА</t>
  </si>
  <si>
    <t>Содержание и ремонт ливневой канализации. ИНТА</t>
  </si>
  <si>
    <t>Капитальный ремонт и ремонт автомобильных дорог общего пользования местного значения. ИНТА</t>
  </si>
  <si>
    <t>Приобретение и установка искусственных неровностей, дорожных знаков, обустройство пешеходных переходов, пешеходных ограждений. ИНТА</t>
  </si>
  <si>
    <t>Разработка проектной документации, обследование, диагностика,  технический надзор при проведении работ по капитальному ремонту, ремонту автомобильных дорог, улиц, проездов общего пользования местного значения. ИНТА</t>
  </si>
  <si>
    <t>Приобретение и установка светофоров в г. Инта и пгт. Верхняя Инта. ИНТА</t>
  </si>
  <si>
    <t>Приобретение и монтаж агитационных материалов, монтаж рекламных конструкций. ИНТА</t>
  </si>
  <si>
    <t>Приобретение и размещение автоматических средств видео фиксации нарушений правил дорожного движения. ИНТА</t>
  </si>
  <si>
    <t>Оборудование мест для парковки автомобильного транспорта. ИНТА</t>
  </si>
  <si>
    <t>Капитальный ремонт и ремонт автомобильных дорог общего пользования населенных пунктов Республике Коми. ИНТА</t>
  </si>
  <si>
    <t>Транспортные услуги, погрузочно-разгрузочные работы. ИНТА</t>
  </si>
  <si>
    <t>Проведение организационно-практических мероприятий по созданию на территории МОГО «Инта» специализированной стоянки для задержанных транспортных средств. ИНТА</t>
  </si>
  <si>
    <t>мероприятие</t>
  </si>
  <si>
    <t>Выезд на республиканские соревнования юных инспекторов движения "Безопасное колесо", победа на республиканских соревнованиях, подготовка к выезду на Российские соревнования.</t>
  </si>
  <si>
    <t>Повышение безопасности при сопровождении детей ответственными лицами к месту учебы и обратно</t>
  </si>
  <si>
    <t>Рассмотрение вопросов обеспечения безопасности дорожного движения на заседаниях районной комиссии по обеспечению безопасности дорожного движения. КОЙГОРОДОК</t>
  </si>
  <si>
    <t>Проведение ежеквартального анализа дорожно – транспортных происшествий и представление информации о состоянии аварийности Главе МР «Койгородский». КОЙГОРОДОК</t>
  </si>
  <si>
    <t>Организовать работу на базе предприятий района   платной стоянки для задержанного автотранспорта. Оформление юридической документации, оборудование ограждением, подбор лиц, осуществляющих охрану транспортных средств. КОЙГОРОДОК</t>
  </si>
  <si>
    <t>Проведение широкомасштабных акций «Внимание – дети!», «Внимание – пешеход!», «Вежливый водитель», «Зебра» и т.д. Привлечение средств массовой информации к проведению профилактических акций, направленных на укрепление дисциплины участников дорожного движения, размещение материалов по вопросам безопасности дорожного движения в средствах массовой информации. КОЙГОРОДОК</t>
  </si>
  <si>
    <t>Информирование в целях профилактики детского дорожно – транспортного травматизма и своевременной выработки совместных мероприятий о состоянии дорожных  происшествий с участием несовершеннолетних.КОЙГОРОДОК</t>
  </si>
  <si>
    <t>Проведение районных соревнований юных инспекторов движения «Безопасное колесо» и приобретение оборудования (автогородок, дорожные знаки, макеты светофоров и др.) КОЙГОРОДОК</t>
  </si>
  <si>
    <t>Приобретение современных технических средств обучения безопасности дорожного движения («уголки» по Правилам дорожного движения, тренажеры, компьютерные программы)  для образовательных учреждений в районе. КОЙГОРОДОК</t>
  </si>
  <si>
    <t>Приобретение и установка рекламных щитов (Баннеров, направленных на предупреждение опасного поведения участников дорожного движения, знаков информирующих о приближении к местам пребывания детей и подростков (ДОУ, СОШ)). КОЙГОРОДОК</t>
  </si>
  <si>
    <t>Приобретение расходных материалов для приборов измерения ГИБДД. КОЙГОРОДОК</t>
  </si>
  <si>
    <t>Приобретение и установка видеофиксаторов (видеоконтролеров) «Безопасный город». КОЙГОРОДОК</t>
  </si>
  <si>
    <t>Приобретение для лиц, сопровождающих детей к месту учебы и обратно, проблесковых сигнальных фонарей. КОЙГОРОДОК</t>
  </si>
  <si>
    <t>«Приведение в нормативное состояние автомобильных»  дорог общего пользования местного значения»</t>
  </si>
  <si>
    <t>постановление администрации МР "Прилузский" от 21.09.2011 № 1226</t>
  </si>
  <si>
    <t>«Обеспечение безопасности дорожного движения в Прилузском районе на 2012 – 2014 годы».</t>
  </si>
  <si>
    <t>постановление администрации МР "Прилузский" от 30.11.2011 № 1572</t>
  </si>
  <si>
    <t>Приведение в нормативное состояние автомобильных»  дорог общего пользования местного значения. ПРИЛУЗСКИЙ р-Н</t>
  </si>
  <si>
    <t>Обеспечение безопасности дорожного движения в Прилузском районе на 2012 – 2014 годы. ПРИЛУЗСКИЙ р-Н</t>
  </si>
  <si>
    <t>Проведение Дня памяти жертв погибших при ДТП (выпуск печтаной продукции, приобретение свечей). ПЕЧОРА</t>
  </si>
  <si>
    <t>Проведение городского конкурса среди автолюбистов посвященного "Дню автомобилиста". ПЕЧОРА</t>
  </si>
  <si>
    <t>Изготовление и установка баннеров по безопасности дорожного движения. ПЕЧОРА</t>
  </si>
  <si>
    <t>Изготовление стендов наглядной агитации "Безопасность глазами детей". ПЕЧОРА</t>
  </si>
  <si>
    <t>Проведение мероприятий: "Внимание - дети!" (май-июнь, август-сентябрь); "Внимание пешеход", "Вежливый водитель", выпуск памяток, листовок по ПДД, размещение материалов по вопросам безопасности дорожного движения в средствах массовой информации. ПЕЧОРА</t>
  </si>
  <si>
    <t>Проведение 1 этапа городского конкурса юных инспекторов движения "Безопасное колесо" среди учащихся школ Мр "Печора". ПЕЧОРА</t>
  </si>
  <si>
    <t>Участие команды МР "Печора" в 2 этапе республиканского конкурса юных инспекторов движения "Безопасное колесо". ПЕЧОРА</t>
  </si>
  <si>
    <t>Проведение городского смотра-конкурса на лучшее дошкольное образовательное учреждение МР "Печора" по профилактике детского дорожнотранспортного травматизма. ПЕЧОРА</t>
  </si>
  <si>
    <t>Проведение городского смотра-конкурса на лучшее дошкольное общеобразовательное учреждение МР "Печора" по профилактике детского дорожнотранспортного травматизма. ПЕЧОРА</t>
  </si>
  <si>
    <t>Изготовление печатной продукции с правилами безопасности дорожного движения для детей и рдителей начальных классов (открытки, закладки, расписание уроков, памятки родителям). ПЕЧОРА</t>
  </si>
  <si>
    <t>Проведение конкурсов рисунков на асфальте, на плакате посвященные Дню защиты детей на тему "Безопасность дорожного движения глазами детей". ПЕЧОРА</t>
  </si>
  <si>
    <t>Прведение конкурсов велосипедиств, рисунков, знатоков ПДД на детских оздоровительных площадках в период летних каникул. ПЕЧОРА</t>
  </si>
  <si>
    <t>Приобретение сигнальной установки "Зенит-Патруль". УДОРСКИЙ р-н</t>
  </si>
  <si>
    <t>Приобретение и установка дорожных знаков для уличной сети в населенных пунктах.  УДОРСКИЙ р-н</t>
  </si>
  <si>
    <t>возмещение части затрат юридических лиц и (или) индивидуальных предпринимтаелей, оказывающих услуги по хранению задержаных транспортных средств на специализированных стоянках</t>
  </si>
  <si>
    <t>−</t>
  </si>
  <si>
    <t>%</t>
  </si>
  <si>
    <t>0,0,</t>
  </si>
  <si>
    <t>Проведение конференций,  семи­наров,   "круглых столов"  по про­блемам   обеспечения     безопас­ности дорожного движения. УСТЬ-ВЫМСКИЙ р-н</t>
  </si>
  <si>
    <t>Проведение  широкомасштабных акций     "Внима­ние    -    дети!", "Внимание - пе­шеход!",    "Веж­ливый  води­тель", "Зебра" и т.д.  Привлече­ние редакции газеты «Вперед» к      проведению профилактичес­ких   акций, направленных     на укрепление  дис­циплины   участ­ников       дорож­ного    движения, размещение   материалов по во­просам   безопас­ности дорожного движения в сред­ствах    массовой информации. УСТЬ-ВЫМСКИЙ р-н</t>
  </si>
  <si>
    <t>Проведение районных соревнований юных   инспекто­ров  движения "Безопасное колесо"      среди учащихся школ Усть-Вымского района, а также конкурсов детских    рисунков «Светофорик», "Рисунок  на асфальте"   УСТЬ-ВЫМСКИЙ р-н</t>
  </si>
  <si>
    <r>
      <t xml:space="preserve">Информирова­ние     в     целях профилактики детского  дорож­но-транспорт­ного   травматиз­ма      и      своев­ременной   выра­ботки    совмест­ных    мероприя­тий управления образования администрации МР «Усть-Вымский», руководители     </t>
    </r>
    <r>
      <rPr>
        <sz val="11"/>
        <color rgb="FF000000"/>
        <rFont val="Arial Narrow"/>
        <family val="2"/>
        <charset val="204"/>
      </rPr>
      <t>республиканских</t>
    </r>
    <r>
      <rPr>
        <sz val="11"/>
        <color rgb="FFFF0000"/>
        <rFont val="Arial Narrow"/>
        <family val="2"/>
        <charset val="204"/>
      </rPr>
      <t xml:space="preserve"> </t>
    </r>
    <r>
      <rPr>
        <sz val="11"/>
        <rFont val="Arial Narrow"/>
        <family val="2"/>
        <charset val="204"/>
      </rPr>
      <t>учреждений здравоохранения о состоянии дорожных происшествий с участием несовершеннолетних  . УСТЬ-ВЫМСКИЙ р-н</t>
    </r>
  </si>
  <si>
    <t>Реконструкция автомобильной  дороги  общего пользования  местного  значения  находящаяся   в собственности  МО МР "Усть-Куломский". УСТЬ-КУЛОМСКИЙ р-н</t>
  </si>
  <si>
    <t>Приобретение   и установка  дорожных знаков, обустройство пешеходных переходов  УСТЬ-КУЛОМСКИЙ р-н</t>
  </si>
  <si>
    <t>Содержание  автомобильных дорог  общего пользования  местного  значения    находящиеся в  собственности  МО МР "Усть-Куломский" . УСТЬ-КУЛОМСКИЙ р-н</t>
  </si>
  <si>
    <t>Содержание  зимней автомобильной дороги  общего пользования  местного  значения     УСТЬ-КУЛОМСКИЙ р-н</t>
  </si>
  <si>
    <t>Содержание  бесхозяиновой  доргги   местного  значения . УСТЬ-КУЛОМСКИЙ р-н</t>
  </si>
  <si>
    <t>Ремонт  автомобильных дорог   общего пользования  местного значения  находящиеся в  муниципальной  собственности  МР "Усть-Куломский". УСТЬ-КУЛОМСКИЙ р-н</t>
  </si>
  <si>
    <t>Разработка  проектной  документации, обследование, диагностика, технический  надзор при  проведении  работ по реконструкции   и ремонту   автомобильных дорог  общего пользования  местного  значения     УСТЬ-КУЛОМСКИЙ р-н</t>
  </si>
  <si>
    <t>Организация и проведение районного конкурса юных инспекторов дорожного движения «безопасное колесо» с выездом победителей на республиканский конкурс. Организация и проведение районного конкурса «Внимание дети!». СЫСОЛЬСКИЙ р-н</t>
  </si>
  <si>
    <t>Оборудование пешеходными ограждениями дороги по ул.Советская (возле школы). СЫСОЛЬСКИЙ р-н</t>
  </si>
  <si>
    <t>Разработка проектно-сметной документации по установке светофорного оборудования на перекрестке ул.Советская-Мира - 50 лет ВЛКСМ. СЫСОЛЬСКИЙ р-н</t>
  </si>
  <si>
    <t>Мероприятия, направленные  на повышение эффективности функционирования системы государственного управления в области обеспечения безопасности дорожного движения. КОРТКЕРОССКИЙ р-н</t>
  </si>
  <si>
    <t>Мероприятия, направленные на предупреждение опасного поведения участников дорожного движения. КОРТКЕРОССКИЙ р-н</t>
  </si>
  <si>
    <t xml:space="preserve">Проведено 4 заседания городской комиссии по обеспечению безопасности дорожного движения </t>
  </si>
  <si>
    <t>Установлены 800 м ограждений перильного типа</t>
  </si>
  <si>
    <t xml:space="preserve">Разработана дислокация технических средств регулирования дорожного движения
</t>
  </si>
  <si>
    <t xml:space="preserve">Нанесена дорожная разметка, пешеходные переходы обустроены "искусственными неровностями" </t>
  </si>
  <si>
    <t>Знаки дорожного движения установлены</t>
  </si>
  <si>
    <t xml:space="preserve">1.1. Рассмотрение и решение вопросов обеспечения безопасности дорожного  движения на заседаниях городской комиссии по обеспечению безопасности дорожного движения УСИНСК
</t>
  </si>
  <si>
    <t xml:space="preserve">1.2. Проведение ежегодного  анализа дорожно - транспортных происшествий и предоставление информации о состоянии аварийности главе администрации МО ГО "Усинск"           
УСИНСК
</t>
  </si>
  <si>
    <t xml:space="preserve">2.1. Обеспечение  в общеобразовательных и дошкольных учреждениях обустройства авто-площадок, уголков и кабинетов по БДД с элементами мини-улиц, укомплектирование и обновление  уголков по  БДД  наглядными пособиями, методической литературой, тренажерами, компьютерными программами. УСИНСК
</t>
  </si>
  <si>
    <t xml:space="preserve">2.2. Направление учителей начальных классов на специальные курсы повышения квалификации при республиканском институте  развития образования и переподготовки кадров по обучению детей правилам поведения на улицах и дорогах. УСИНСК
</t>
  </si>
  <si>
    <t xml:space="preserve">2.3. Обеспечение обучения, подготовки и экипировки команд для участия в ежегодных городских, районных и республиканских соревнованиях "Безопасное колесо". УСИНСК
</t>
  </si>
  <si>
    <t xml:space="preserve">2.4. Обеспечение финансовой поддержки городскому клубу "Юные инспектора движения" в приобретении наглядных  пособий, форменной одежды, призов, кубков, грамот. УСИНСК
</t>
  </si>
  <si>
    <t>3.1. Обустройство боковыми перильными
ограждениями перильного типа улиц Нефтяников, 60 лет Октября, Молодежная, Строителей 
УСИНСК</t>
  </si>
  <si>
    <t xml:space="preserve">3.2. Разработка дислокации технических средств регулирования дорожного движения. УСИНСК
</t>
  </si>
  <si>
    <t>3.3. Приобретение аппаратно - программных комплексов распознавания
номеров и видеофиксации правонарушений: - стационарная автоматизированная  система управления дорожным движением на улицах города   УСИНСК
УСИНСК</t>
  </si>
  <si>
    <t xml:space="preserve">3.4. Обустройство улично-дорожной сети "искусственными неровностями", нанесение устаревшей и новой дорожной разметки. УСИНСК
</t>
  </si>
  <si>
    <t>3.5.  Реконструкция перекрестка ул. Нефтяников - ул. Комсомольская (проведение проектно-сметных работ). УСИНСК</t>
  </si>
  <si>
    <t xml:space="preserve">3.6. Изготовление и монтаж знаков дорожного движения. УСИНСК
</t>
  </si>
  <si>
    <t xml:space="preserve">3.7. Оплата штрафных санкций ГИБДД. УСИНСК
</t>
  </si>
  <si>
    <t xml:space="preserve">Поставка наборов травматологических, </t>
  </si>
  <si>
    <t>Поставка наборов реанимационных</t>
  </si>
  <si>
    <t>Поставка  щит-носилок</t>
  </si>
  <si>
    <t>Поставка транспортных аппаратов искусственной вентиляции легких</t>
  </si>
  <si>
    <t>Поставка сумок фельдшера войсковых (реанимационных укладок)</t>
  </si>
  <si>
    <t>Поставка пульсоксиметров</t>
  </si>
  <si>
    <t xml:space="preserve">накопитель </t>
  </si>
  <si>
    <t xml:space="preserve">Из 5 контрактов, заключенных в декабре 2013 г. на сумму 2 366,369 тыс. руб., по 2 контрактам произведена поставка и оплата на сумму 256,824 тыс. руб., по оставшимся 3 контрактам поставка оборудования запланирована в феврале 2014 года. </t>
  </si>
  <si>
    <t>Из 7 контрактов, заключенных в 4 квартале 2013 г. на сумму 497,485 тыс. руб, по 6 контрактам произведена поставка оборудования и оплата на сумму 295,485 тыс. руб., по оставшемуся 1 контракту поставка оборудования запланирована в январе 2014 г.</t>
  </si>
  <si>
    <t>Поставка манекенов-тренажеров</t>
  </si>
  <si>
    <t>Поставка ИМН для Школы ЦМК (для манекена)</t>
  </si>
  <si>
    <t>Поставка набора игл и набора тренировочного (для манекена)</t>
  </si>
  <si>
    <t>набор</t>
  </si>
  <si>
    <t>Поставка тренажеров для пункции костного мозга</t>
  </si>
  <si>
    <t>Поставка манекена-симулятора в положении сидя</t>
  </si>
  <si>
    <t>картриджи</t>
  </si>
  <si>
    <t>ламинатор</t>
  </si>
  <si>
    <t>комп.</t>
  </si>
  <si>
    <t xml:space="preserve">Приобретено пять комплектов гидравлического аварийно-спасательного инструмента.
</t>
  </si>
  <si>
    <t>Аукцион на право заключения гос. контракта на поставку трех пожарно-спасательных автомобилей  признан несостоявшимся, так как по окончании срока подачи заявок на участие в конкурсе не подана ни одна заявка. Согласование единственного поставщика не представилось возможным ввиду того, что предложения, направленные поставщиками, не соответствовали конкурсной документации.</t>
  </si>
  <si>
    <t xml:space="preserve">За 12 месяцев 2013 года проведены специальные операции «Трасса»,  "Нетрезвый водитель", "Лесовоз", «Пешеход, на переход!», "Внимание дети!", "Автокресло детям", "Шлем, всему голова", "Автобус", "Грузовик". </t>
  </si>
  <si>
    <t>О состоянии аварийности в Республике Коми ежемесячно информируется Глава Республики Коми: исх. №13/9-405 от 04.02.2013, №13/9-861 от 05.03.2013, №13/9-1353 от 05.04.2013, 13/9-2145 от 04.06.2013, 13/9-2544 от 03.07.2013, 13/9-3044 от 05.08.2013, 13/9-3450 от 03.09.2013, 13/9-4055 от 04.10.2013, 13/9-4631 от 05.11.2013, 13/9-5155 от 04.12.2013. 18 января 2013 года прошла Коллегия МВД по Республике Коми, на которой рассматривался вопрос состояния аварийности.</t>
  </si>
  <si>
    <t>Председательством Главы Республики Коми вопросы аварийности на территории Республики Коми обсуждались на Комиссии по обеспечению безопасности дорожного движения 03.04.2013 (Протокол №1), 28.06.2013 (Протокол №2), 18.09.2013 (Протокол №3) и 25.12.2013 (Протокол №4).</t>
  </si>
  <si>
    <t>Подразделениями ГИБДД организовано и проведено с учащимися школ 3076 бесед и в дошкольных учреждениях – 957.</t>
  </si>
  <si>
    <r>
      <t xml:space="preserve">В печатных изданиях опубликовано </t>
    </r>
    <r>
      <rPr>
        <b/>
        <sz val="11"/>
        <rFont val="Arial Narrow"/>
        <family val="2"/>
        <charset val="204"/>
      </rPr>
      <t xml:space="preserve">1362 </t>
    </r>
    <r>
      <rPr>
        <sz val="11"/>
        <rFont val="Arial Narrow"/>
        <family val="2"/>
        <charset val="204"/>
      </rPr>
      <t xml:space="preserve">материала, организовано </t>
    </r>
    <r>
      <rPr>
        <b/>
        <sz val="11"/>
        <rFont val="Arial Narrow"/>
        <family val="2"/>
        <charset val="204"/>
      </rPr>
      <t>1113</t>
    </r>
    <r>
      <rPr>
        <sz val="11"/>
        <rFont val="Arial Narrow"/>
        <family val="2"/>
        <charset val="204"/>
      </rPr>
      <t xml:space="preserve"> выступлений на радио, </t>
    </r>
    <r>
      <rPr>
        <b/>
        <sz val="11"/>
        <rFont val="Arial Narrow"/>
        <family val="2"/>
        <charset val="204"/>
      </rPr>
      <t xml:space="preserve">894 </t>
    </r>
    <r>
      <rPr>
        <sz val="11"/>
        <rFont val="Arial Narrow"/>
        <family val="2"/>
        <charset val="204"/>
      </rPr>
      <t xml:space="preserve">- на телевидении, а также размещено </t>
    </r>
    <r>
      <rPr>
        <b/>
        <sz val="11"/>
        <rFont val="Arial Narrow"/>
        <family val="2"/>
        <charset val="204"/>
      </rPr>
      <t>2382</t>
    </r>
    <r>
      <rPr>
        <sz val="11"/>
        <rFont val="Arial Narrow"/>
        <family val="2"/>
        <charset val="204"/>
      </rPr>
      <t xml:space="preserve"> информационное сообщение на электронных страницах Интернет-сайтов и информационных агентств.</t>
    </r>
  </si>
  <si>
    <r>
      <t>В печатных изданиях опубликовано</t>
    </r>
    <r>
      <rPr>
        <b/>
        <sz val="11"/>
        <rFont val="Arial Narrow"/>
        <family val="2"/>
        <charset val="204"/>
      </rPr>
      <t xml:space="preserve"> 266 </t>
    </r>
    <r>
      <rPr>
        <sz val="11"/>
        <rFont val="Arial Narrow"/>
        <family val="2"/>
        <charset val="204"/>
      </rPr>
      <t xml:space="preserve">материалов, организовано </t>
    </r>
    <r>
      <rPr>
        <b/>
        <sz val="11"/>
        <rFont val="Arial Narrow"/>
        <family val="2"/>
        <charset val="204"/>
      </rPr>
      <t xml:space="preserve">233 </t>
    </r>
    <r>
      <rPr>
        <sz val="11"/>
        <rFont val="Arial Narrow"/>
        <family val="2"/>
        <charset val="204"/>
      </rPr>
      <t xml:space="preserve">выступления на радио, </t>
    </r>
    <r>
      <rPr>
        <b/>
        <sz val="11"/>
        <rFont val="Arial Narrow"/>
        <family val="2"/>
        <charset val="204"/>
      </rPr>
      <t>169</t>
    </r>
    <r>
      <rPr>
        <sz val="11"/>
        <rFont val="Arial Narrow"/>
        <family val="2"/>
        <charset val="204"/>
      </rPr>
      <t xml:space="preserve"> - на телевидении, а также размещено </t>
    </r>
    <r>
      <rPr>
        <b/>
        <sz val="11"/>
        <rFont val="Arial Narrow"/>
        <family val="2"/>
        <charset val="204"/>
      </rPr>
      <t xml:space="preserve">290 </t>
    </r>
    <r>
      <rPr>
        <sz val="11"/>
        <rFont val="Arial Narrow"/>
        <family val="2"/>
        <charset val="204"/>
      </rPr>
      <t xml:space="preserve">информационных сообщений на электронных страницах Интернет-сайтов и информационных агентств. Организовано и проведено </t>
    </r>
    <r>
      <rPr>
        <b/>
        <sz val="11"/>
        <rFont val="Arial Narrow"/>
        <family val="2"/>
        <charset val="204"/>
      </rPr>
      <t>270</t>
    </r>
    <r>
      <rPr>
        <sz val="11"/>
        <rFont val="Arial Narrow"/>
        <family val="2"/>
        <charset val="204"/>
      </rPr>
      <t xml:space="preserve"> пропагандистских мероприятий по профилактике детского дорожно-транспортного травматизма.</t>
    </r>
  </si>
  <si>
    <r>
      <t xml:space="preserve">Организовано 217 выступлений в СМИ с участием начальников подразделений ГИБДД республики, </t>
    </r>
    <r>
      <rPr>
        <b/>
        <sz val="11"/>
        <rFont val="Arial Narrow"/>
        <family val="2"/>
        <charset val="204"/>
      </rPr>
      <t>68</t>
    </r>
    <r>
      <rPr>
        <sz val="11"/>
        <rFont val="Arial Narrow"/>
        <family val="2"/>
        <charset val="204"/>
      </rPr>
      <t xml:space="preserve"> выступлений руководства Управления ГИБДД МВД по Республике Коми, проведено 76 пресс-конференций и «круглых столов» с их участием.</t>
    </r>
  </si>
  <si>
    <t xml:space="preserve">ГИБДД: 1. Развитие системы предупреждения опасного поведения участников дорожного движения       </t>
  </si>
  <si>
    <t>ГИБДД: 1.2. Подготовка и размещение в печатных средствах массовой информации, учрежденных органами власти Республики Коми материалов на тему «предупреждение дорожно-транспортных происшествий»</t>
  </si>
  <si>
    <t>ГИБДД: 1.5. Проведение профилактических акций, направленных на укрепление дисциплины участников дорожного движения.</t>
  </si>
  <si>
    <t>ГИБДД: 2. Обеспечение безопасного участия детей в дорожном движении</t>
  </si>
  <si>
    <t>ГИБДД:  2.1. Подготовка и размещение в печатных средствах массовой информации, учрежденных органами власти Республики Коми материалов на тему профилактики детского дорожно-транспортного травматизма</t>
  </si>
  <si>
    <t>ГИБДД:  2.2. Проведение лекций, занятий и бесед по вопросам безопасности дорожного движения в школьных и дошкольных учреждениях</t>
  </si>
  <si>
    <t>ГИБДД: 5. Содействие повышению эффективности функционирования системы государственного управления в области обеспечения безопасности дорожного движения</t>
  </si>
  <si>
    <t>ГИБДД: 5.1. Проведение ежегодного анализа дорожно-транспортных происшествий и представление Правительству Республики Коми информации о состоянии аварийности</t>
  </si>
  <si>
    <t>ГИБДД: 5.2. Проведение конференций, семинаров, «Круглых столов» по проблемам безопасности дорожного движения</t>
  </si>
  <si>
    <t>ГИБДД: 5.3. Осуществление функций управления в сфере движения автомобильного транспорта и обеспечение безопасности дорожного движения, в том числе:</t>
  </si>
  <si>
    <t>ГИБДД: 5.3.1. рассмотрение вопросов обеспечения безопасности дорожного движения на республиканской комиссии по обеспечению безопасности дорожного движения</t>
  </si>
  <si>
    <t>Приобретено оборудование, позволяющее в игровой форме формировать навыки безопасного поведения на улично-дорожной сети.</t>
  </si>
  <si>
    <t xml:space="preserve">Проведены республиканские соревнования юных инспекторов движения «Безопасное колесо» среди учащихся школ Республики Коми.  </t>
  </si>
  <si>
    <t xml:space="preserve">Организовано участие команды детей от Республики Коми во всероссийских соревнованиях юных инспекторов движения «Безопасное колесо». </t>
  </si>
  <si>
    <t>Региональная программа «Повышение безопасности дорожного движения в Республике Коми (2013-2015 годы)»</t>
  </si>
  <si>
    <t>постановление Правительства Республики Коми от 29.12.2012г. № 649</t>
  </si>
  <si>
    <t>грант</t>
  </si>
  <si>
    <t xml:space="preserve">Итоги конкурса грантов на тему "Создание материалов, направленных на профилактику дорожно-транспортного травматизма" на общую сумму 600 тысяч рублей были поведены в марте 2013 года. Победителями грантового конкурса и обладателями денежных премий стали следующие средства массовой информации: МУП "Редакция газеты "Ухта"; ОАО "КРТК"; ГАУ "Редакция газеты "Выль туйод"; АУ РК "Редакция газеты "Заря"; ГАУ "Редакция газеты "Наша жизнь". 
По условиям конкурса, редакции в течение года создавали и размещали тематические материалы на протяжении всего года. Кроме того, редакции проводили круглые столы и опросы населения по данной теме.
К примеру, В Удорском районе при участии газеты «Выль туйод» в апреле т.г. был организован круглый стол «Проблемы обеспечения дорожного движения» с участием начальника отделения ГИБДД по Удорскому району, где были обозначены мероприятия, направленные на сокращение дорожно-транспортного травматизма.
</t>
  </si>
  <si>
    <t>более 1200</t>
  </si>
  <si>
    <t>публикации</t>
  </si>
  <si>
    <t xml:space="preserve">Работа ведется в рамках определенного государственного задания для средств массовой информации на 2013 год, где данная тема имеет следующее название: «Безопасность дорожного движения. Государственная политика в области обеспечения безопасности дорожного движения. Формирование законопослушного поведения  участников дорожного движения и негативного отношения к нарушениям норм и правил, действующих в сфере обеспечения безопасности дорожного движения». В данном направлении Агентство сотрудничает с Управлением ГИБДД по Республике Коми и органами ГИБДД на местах, Министерством образования Республики Коми, с Министерством здравоохранения Республики Коми, МЧС Республики Коми и др. ведомствами, подразделениями по делам несовершеннолетних, участковыми уполномоченными милиции, органами местного самоуправления, образовательными учреждениями, общественными объединениями, в т.ч. Общественной Палатой Республики Коми и др. 
Печатные и электронные СМИ, учрежденные органами исполнительной власти Республики Коми, регулярно освещают данную тематику. В пресс-релизах, информационных и аналитических материалах информируют о  сводках происшествий, профилактических акциях, тематических мероприятиях, в т.ч. о деятельности отрядов юных инспекторов движения,  напоминают о необходимости соблюдения правил дорожного движения, публикуют  обращения работников ГИБДД к населению, дают контактные номера телефонов для быстрого реагирования и др. Материалы выходят под рубриками «Происшествия», «Дорожный патруль», «Операция», «За безопасность дорожного движения», «ГИБДД информирует», «Есть проблема», «Правопорядок», «Перекресток», «Азбука безопасности» и пр. Всего за 2013 год в рамках данной темы было опубликовано более 1200 материалов, освещающих разные аспекты  данной темы. 
Материалы выходили под следующими заголовками: «Совещание по безопасности дорожного движения» («Выль туйод» от 26.02), «В Коми началась операция «Трасса» («Заря» от 17.01), «Пристегнись с матрешкой!» («Княжпогостские вести» от 18.05), «На этой неделе автоинспекторы Коми подвели итоги спецоперации «Нетрезвый водитель» («КРТК» от 04.04), «В Троицко-Печорске водители получат сто писем от юных пешеходов» (ИА «Комиинформ» от 30.05), «Ездить на велосипеде нужно правильно» («Княжпогостские вести» от 27.04), «Сотрудники столичной Госавтоинспекции наградили четырех детей за помощь полиции в раскрытии преступления по горячим следам («КРТК» от 15.05), «Дорожная безопасность в рисунках» («Заря» от 08.06), «Безопасное колесо-2013» («Княжпогостские вести», 01.10), «Внимание - дети!» («Красная Печора» от 21.09), «Водителям следует поменять резину» («Маяк Сысолы» от 08.10.), «Подведены итоги профилактического мероприятия «Пешеход и дорога!» («Ухта» от 09.10.), «Новые камеры фиксации нарушений на дорогах Сыктывкара до сих пор работают в тестовом режиме» («КРТК» от 25.12.) и др. 
Также с целью обратить внимание общественности к проблеме увеличения числа дорожно-транспортных происшествий с участием нетрезвых водителей и водителей со стажем управления транспортными средствами до двух лет, Агентством республики Коми по печати и массовым коммуникациям совместно с Дорожным Агентством Республики Коми, Управлением ГИБДД по Республике Коми, Министерством здравоохранения Республики Коми разработан медиа-план широкомасштабной социальной кампании.  Реализация мероприятий медиа-плана запланирована на период с декабря т.г. по март 2014г.
</t>
  </si>
  <si>
    <t>семинар</t>
  </si>
  <si>
    <t xml:space="preserve">22 марта т.г. был проведен обучающий семинар для сотрудников СМИ Республики Коми. На семинаре среди прочих, была рассмотрена тема «Об освещении в СМИ вопросов обеспечения безопасности дорожного движения» с участием начальника отдела пропаганды Управления ГИБДД МВД по Республике Коми Некрасова А.А. </t>
  </si>
  <si>
    <t>"круглый стол"</t>
  </si>
  <si>
    <t xml:space="preserve">Круглый стол  на тему "Роль  средств массовой информации в пропаганде безопасности дорожного движения" был организован Агентством Республики Коми по печати и массовым коммуникациям 25 сентября 2013 года. 
Участники круглого стола – представители Управления ГИБДД по Республике Коми, Дорожного Агентства Республики Коми, Администрации МО ГО «Сыктывкар», Общественной Палаты Республики Коми, главные редакторы СМИ – обсуждали роль средств массовой информации в пропаганде безопасности дорожного движения. 
Участники обсудили наиболее острые проблемы в данной области, обменялись позитивным опытом организации работы по пропаганде безопасности дорожного движения и наметили перспективные направления работы, в т.ч. необходимость кампании в СМИ по убеждению пешеходов в необходимости ношения светоотражателей, включение этого требования в ПДД; напоминание об обязанности родителей обучать детей правилам дорожного движения и быть примером детям и др.
</t>
  </si>
  <si>
    <r>
      <t xml:space="preserve">В СМИ регулярно освещаются профилактические акции, направленные на обеспечение безопасности дорожного движения и профилактику </t>
    </r>
    <r>
      <rPr>
        <sz val="11"/>
        <rFont val="Arial Narrow"/>
        <family val="2"/>
        <charset val="204"/>
      </rPr>
      <t>детского дорожно  - транспортного травматизма. Акции проводятся с активным участием представителей СМИ. Журналисты принимают участие в рейдах, организуемых Управлением ГИБДД по Республике Коми, публикуют анонсы о мероприятиях, готовят репортажи о проведенных акциях и другие материалы. Так, в Троицко-Печорском районе при участии газеты «Заря» была проведена акция, посвященная Дню защиты детей «Письмо водителю», порядка ста детских писем получили водители Троицко-Печорского района с просьбами соблюдать правила дорожного движения, не превышать скорость. В Республике Коми проводилась широкомасштабная социальная кампания «Пристегнись!», символом которой выбрана русская матрешка. В течение года,  публикации, касающиеся данной темы, выходили под следующими заголовками: «Безопасное колесо-2013»: первыми вновь стали айкинские школьники!» («Вперед» от 08.05),  «Внимание - дети!» («Выль туйод» от 18.05), «Мой ребёнок в автокресле» («Заря» от 25.05),  «Количество ДТП с участием несовершеннолетних продолжает расти» («КРТК» от 15.05), «О безопасности школьников на дорогах» («Новый Север» от 14.09), «Берегите детей от травм» («Печорское время» от 14.07), «Нет!» - жертвам на дорогах» («Печорское время» от 08.10.), «Цель Программы - безопасная дорога» («Новая жизнь» от 05.11.) и др. Всего за текущий период в СМИ, учрежденных органами исполнительной власти Республики Коми, вышло более 120 материалов, освещающих разные аспекты  данной темы.</t>
    </r>
  </si>
  <si>
    <t xml:space="preserve">Агентство РК по печати и массовым коммуникациям. 1.1 Возмещение  затрат, связанных         с реализацией       в средствах  массовой информации социального проекта "Создание  материалов, направленных на профилактику дорожно-транспортного  травматизма"  </t>
  </si>
  <si>
    <t>Агентство РК по печати и массовым коммуникациям. 1.2 Подготовка  и размещение  в печатных  средствах массовой информации, учрежденных органами власти Республики Коми, материалов на  тему "Предупреждение дорожно-транспортных происшествий"</t>
  </si>
  <si>
    <t>Агентство РК по печати и массовым коммуникациям. 1.3 Проведение обучающих семинаров для  сотрудников средств    массовой информации по теме "Освещение в средствах  массовой информации вопросов обеспечения безопасности дорожного движения"</t>
  </si>
  <si>
    <t>Агентство РК по печати и массовым коммуникациям. 1.4 Проведение "круглого стола" по теме ""Роль  средств массовой информации в пропаганде безопасности дорожного движения"</t>
  </si>
  <si>
    <t>Агентство РК по печати и массовым коммуникациям. 2.1 Подготовка  и размещение в печатных средствах массовой информации, учрежденных органами власти Республики Коми, материалов на тему профилактики детского дорожно-транспортного травматизма</t>
  </si>
  <si>
    <t>рубежа</t>
  </si>
  <si>
    <t>По результатам аукциона 17.04.2013 г. заключен государственный контракт с Коми филиалом ОАО «Ростелеком» на выполнение работ по монтажу и наладке системы автоматической фиксации нарушений правил дорожного движения на территории МО ГО «Сыктывкар». В соответствии с государственным контрактом разработан проект производственных работ. По состоянию на 31.12.2013 работы выполнены в полном объеме, а имменно:
 - залито фундаментов под опоры – 32 ;
 - изготовлено опор - 32;
 - установлено опор – 32 ;
 - проложено 33 000 метров волоконно-оптического кабеля;
Акты выполненных работ (КС-2) подписаны, оплата работ произведена.</t>
  </si>
  <si>
    <t xml:space="preserve">В связи с отсутствием подачи заявок на открытый аукцион в электронной форме на восстановление 4 пешеходных переходов на сумму 530,1 тыс. руб., аукцион признан не состоявшимся (протокол заседания комиссии 13.08.2013, 26.08.2013). Работы по устройству искусственных неровностей будут перенесены на следующий год. Неисполнение работ по котракту составило 206,4 тыс. руб..  </t>
  </si>
  <si>
    <t xml:space="preserve">заключено 6 государственных контрактов на установку недостающих знаков и табло индивидуального проектирования в количестве 499 штук на общую сумму 3 011,006 тыс. рублей.  Помимо этого, был объявлен открытый аукцион в электронной форме на установку информационных дорожных знаков на коми и русском языках в количестве 267 шт. и общей сумме 2 664,37 тыс. руб., однако в связи с отсутствием подачи заявок аукцион признан не состоявшимся. На сумму  587,34 тыс. руб. на установку дорожных знаков и информ. табло в количестве 85 шт. подготовлено дополнительное соглашение о расторжение контракта  по причине не выполнения объема работ. Работы по установке недостающих знаков и табло индивидуального проектирования будут перенесены на следующий год. </t>
  </si>
  <si>
    <t>Заключено 2 Государственных контракта на установку и замену поврежденных секций барьерного ограждения общей протяженностью 986 п. м. на общую сумму 2 533,367 тыс. руб. В связи с отсутствием подачи заявок на 3 открытых аукциона в электронной форме на установку недостающих и замену поврежденных секций барьерного ограждения протяженностью 4 740 п. м. на сумму 10 060,0 тыс. руб., аукцион признан не состоявшимся. На сумму  1 759,57 тыс. руб. на установку недостающих  и замену поврежденных секций барьерного ограждения  протяженностью 700 п.м. подготовлено дополнительное соглашение о расторжение контракта  по причине не выполнения объема работ. Работы по установке недостающих и замену поврежденных секций барьерного ограждения будут перенесены на следующий год.</t>
  </si>
  <si>
    <t>п.м.</t>
  </si>
  <si>
    <t xml:space="preserve">Заключены 3 государственных контракта на выполнение работ по обустройству горизонтальной разметки на автомобильных дорогах общего пользования регионального или межмуниципального значения протяженностью 1938 км в объеме 317435 кв.м.. Работы по нанесению горизонтальной разметки завершены. </t>
  </si>
  <si>
    <t xml:space="preserve">в настоящее время действуют 2 долгосрочных  государственных контракта (1 контракт – 2013-2014 гг., 1 – 2012-2014 гг.) на выполнение работ по специализированному содержанию технических средств организации дорожного движения на общем протяжении 585,479 км. </t>
  </si>
  <si>
    <t>км</t>
  </si>
  <si>
    <t xml:space="preserve"> По 1 объекту государственный контракт на сумму 7032,4 тыс.руб.был расторгнут, т.к. в процессе работы выявлена нецелесообразность устройства данного места отдыха по причине его местоположения в Кировской области. Подготовлено дополнительное соглашение на сумму 12,2 тыс. руб. по причине невыполнение работ в полном объеме по контракту.</t>
  </si>
  <si>
    <t>комиссии</t>
  </si>
  <si>
    <t>Проведено 4 заседания Республиканской комиссии по безопасности дорожного движения 03.04.2013 (Протокол №1),  28.06.2013 (Протокол №2), 18.09.2013 (Протокол№3), 25.12.13 (Протокол№4)  на которых рассмотрены вопросы: определения перечня мероприятий, направленных на ликвидацию мест концентрации ДТП, а также обустройство улично-дорожной сети в целом; разработки и откорректировки существующих муниципальных программ "Повышение безопасности дорожного движения"; организации работы по разработке в муниципальных общеобразовательных учреждениях паспортов дорожной безопасности; согласовывания с подразделениями Госавтоинспекции РК маршруты перевозок детей к месту учебы и обратно; определения мест остановок школьных автобусов и принятия мер по их оборудованию; принятия мер по обустройству и содержанию пешеходных переходов, установке новых и обновлению существующих дорожных знаков и информационных указателей вблизи детских дошкольных и школьных учреждений РК.  Так же рассмотрены вопросы: исполнения руководителями исполнительно-распорядительных органов МР и ГО протокольных поручений Республиканской комиссии по ОБДД; готовности дорожно-эксплуатационных предприятий к об-служиванию улично-дорожной сети, строительству автозимни-ков и ледовых переправ; обеспечения безопасности дорожного движения при перевоз-ке детей школьными автобусами, проведении мероприятий по переводу бесхозяйных автодорог в муниципальную собственность и др.</t>
  </si>
  <si>
    <t>маршрутов</t>
  </si>
  <si>
    <t xml:space="preserve">Утвержден график обследования межмуниципальных регулярных автобусных маршрутов в весенне-летний период 2013 г.в рамках которого проведены обследования регулярных межмуниципальных автобусных мартшрутов РК: февраль 2013 г.-Сыктывкар-Визинга-Койгородок, Ираель-Ижма-Усть-Цильма; апрель 2013 г. -обследования дачных автобусных маршрутов № 124, 125, 127, 129, 131. Комиссионные обследования межмуниципальных  автобусных  маршрутов проводились в соответствии с п. 4.15 Положения об обеспечении безопасности перевозок пассажиров автобусами, утвержденного приказом Министерства транспорта  Российской Федерации от 08.01.1997 № 2(зарегистрирован Минюстом России 14 мая 1997 г., регистрационный N 1302). 
В целях приведения нормативной правовой базы Министерства транспорта Российской Федерации в соответствие с законодательством Российской Федерации, Приказом Министерства транспорта  Российской Федерации от 10.04.2013 № 120 «О признании утратившими силу приказов министерства транспорта Российской Федерации» Приказ от 8 января 1997 г. N 2  признан утратившим  силу. В связи с чем, проведение комиссионных обследований межмуниципальных  автобусных  маршрутов не осуществляется.
</t>
  </si>
  <si>
    <t>Документация составлена</t>
  </si>
  <si>
    <t>Конкурс проведен</t>
  </si>
  <si>
    <t>Ремонт осуществлен</t>
  </si>
  <si>
    <t>Знаки приведены в соответствии с ГОСТом</t>
  </si>
  <si>
    <t>Установка павильонов завершена</t>
  </si>
  <si>
    <t>Ремонт осуществлен в полном объеме</t>
  </si>
  <si>
    <t>Исполнено</t>
  </si>
  <si>
    <t>исполнено</t>
  </si>
  <si>
    <t>Проектная документация разработана и составлена</t>
  </si>
  <si>
    <t>Светофоры приобретены и установлены</t>
  </si>
  <si>
    <t>Монтаж агитационных материалов, монтаж рекламных конструкций осуществлен</t>
  </si>
  <si>
    <t>автоматические средства видео фиксации нарушений правил дорожного движения приобретены</t>
  </si>
  <si>
    <t>Места для парковки автомобильного транспорта подготовлены</t>
  </si>
  <si>
    <t>Специализированная стоянка для задержанных транспортных средств установлена и осуществляет свою деятельность</t>
  </si>
  <si>
    <t>Анализ произведен</t>
  </si>
  <si>
    <t>Рассмотрение вопросов обеспечения безопасности дорожного движения на заседаниях районной комиссии по обеспечению безопасности дорожного движения происходит на постоянном контроле</t>
  </si>
  <si>
    <t>Платная стоянка осуществляет свою деятельность в полном объеме</t>
  </si>
  <si>
    <t>Работа проведена в полном объеме</t>
  </si>
  <si>
    <t>Информирования происходит на постоянной основе</t>
  </si>
  <si>
    <t>Приобретение осуществлено</t>
  </si>
  <si>
    <t>Работа произведена в полном объеме</t>
  </si>
  <si>
    <t>День памати проведен</t>
  </si>
  <si>
    <t>Городской конкурс проведен</t>
  </si>
  <si>
    <t>Установка баннера осуществлена</t>
  </si>
  <si>
    <t>Стенды изготовлены и размещены</t>
  </si>
  <si>
    <t>Мероприятия проведены</t>
  </si>
  <si>
    <t>1 этап успешно проведен</t>
  </si>
  <si>
    <t>2 этап успешно проведен</t>
  </si>
  <si>
    <t>Печатная продукция изготовлена</t>
  </si>
  <si>
    <t>Установка приобретена</t>
  </si>
  <si>
    <t>Дорожные знаки установлены</t>
  </si>
  <si>
    <t>Работа проведена в полном объеме, возмещение части затрат осуществлено</t>
  </si>
  <si>
    <t>Конференции и семинары проведены</t>
  </si>
  <si>
    <t>акции проведены в полном объеме</t>
  </si>
  <si>
    <t>работа ведется на постоянной основе</t>
  </si>
  <si>
    <t>Соревнования проведены</t>
  </si>
  <si>
    <t>Реконструкция заданного участка проведена</t>
  </si>
  <si>
    <t>Пешеходные ограждения установлены</t>
  </si>
  <si>
    <t>Проектно-сметная документация разработана</t>
  </si>
  <si>
    <t>работа проведена в полном объеме</t>
  </si>
  <si>
    <t>Мероприятия проводятся на постоянной основе</t>
  </si>
  <si>
    <t>Курсы повышения квалификации пройдены</t>
  </si>
  <si>
    <t>Обеспечение проведено в полном объеме</t>
  </si>
  <si>
    <t>Комплексы приобретены.</t>
  </si>
  <si>
    <t>Реконструкция произведена</t>
  </si>
  <si>
    <t>Контракты подписаны,работа ведется по запланированному графику</t>
  </si>
  <si>
    <t>поставка запланирована в январе 2014 года</t>
  </si>
  <si>
    <t>Поставка осуществлена</t>
  </si>
  <si>
    <t xml:space="preserve"> Осуществлены функции управления в сфере движения автомобильного транспорта</t>
  </si>
  <si>
    <t>ремонт осуществляется на постоянной основе</t>
  </si>
  <si>
    <t>0</t>
  </si>
  <si>
    <t>установка пешеходных и барьерных ограждений</t>
  </si>
  <si>
    <t>комплектов</t>
  </si>
  <si>
    <t xml:space="preserve">Приобретено оборудование ( форма юных инспектоов ДД 12 комп., комплекты для безопастной езды 8 комп., шлемы 9 шт., ноутбук 1 шт. с флэш-картами 4 шт.) для проведения республиканских соревнований юных инспекторов движения «Безопасное колесо» среди учащихся школ Республики Коми. 
</t>
  </si>
  <si>
    <t>соревнование</t>
  </si>
  <si>
    <t>команда</t>
  </si>
  <si>
    <t>МИН. ОБРАЗОВАНИЯ: 2.3 Оснащение образовательных учреждений Республики Коми оборудованием, позволяющим в игровой форме формировать навыки безопасного поведения на улично-дорожной сети</t>
  </si>
  <si>
    <t>МИН. ОБРАЗОВАНИЯ: 2.4 Приобретение оборудования для проведения республиканских соревнований юных инспекторов движения «Безопасное колесо» среди учащихся школ Республики Коми</t>
  </si>
  <si>
    <t>МИН. ОБРАЗОВАНИЯ: 2.5 Проведение республиканских соревнований юных инспекторов движения «Безопасное колесо» среди учащихся школ Республики Коми</t>
  </si>
  <si>
    <t>МИН. ОБРАЗОВАНИЯ: 2.6 Организация участия команды детей от Республики Коми во всероссийских соревнованиях юных инспекторов движения «Безопасное колесо»</t>
  </si>
  <si>
    <t>наборов</t>
  </si>
  <si>
    <t>набора</t>
  </si>
  <si>
    <t>МИНЗДРАВ: 4.4 Приобретение для медицинских госучреждений РК медицинского оборудования и изделий медицинского назначения для оснащения служб, учавствующих в ликвидации последствий ДТП</t>
  </si>
  <si>
    <t>МИНЗДРАВ: 4.3 Приобретение средств имитации пострадавших людей для обучения сотрудников служб, участвующих в ликвидации последствий ДТП, навыкам оказания первой помощи</t>
  </si>
  <si>
    <t xml:space="preserve">Комитет по обеспечению мероприятий гражданской защиты: 4.6 Приобретение современных образцов спасательной техники  </t>
  </si>
  <si>
    <t xml:space="preserve">Комитет по обеспечению мероприятий гражданской защиты:  4.7 Приобретение современного       
аварийно - спасательного инструмента и оборудования </t>
  </si>
  <si>
    <t xml:space="preserve">Дорожное агенство Республики Коми: 1.6 Создание и развитие автоматизированных систем фиксации нарушений Правил дорожного движения </t>
  </si>
  <si>
    <t>Дорожное агенство Республики Коми: 3.1Обеспечение обустройства и содержания технических средств организации дорожного движения на автомобильных дорогах регионального или межмуниципального значения Республики Коми, в т.ч:</t>
  </si>
  <si>
    <t xml:space="preserve">Дорожное агенство Республики Коми: 3.1.1 Поддержание технических средств организации дорожного движения </t>
  </si>
  <si>
    <t xml:space="preserve">Дорожное агенство Республики Коми: 3.1.2 Обустройство горизонтальной    и вертикальной  разметки </t>
  </si>
  <si>
    <t xml:space="preserve">Дорожное агенство Республики Коми: 3.1.3 Устройство и восстановление барьерного  ограждения   </t>
  </si>
  <si>
    <t xml:space="preserve">Дорожное агенство Республики Коми: 3.1.4 Установка  дорожных знаков и информационных табло, в том  числе о   едином   номере "112"  и  телефонах экстренных  оперативных служб  </t>
  </si>
  <si>
    <t>Дорожное агенство Республики Коми: 3.1.5 Вырубка деревьев  и кустарника в полосе отвода автомобильных дорог</t>
  </si>
  <si>
    <t>Мероприятие зхапланировано на 2014 год</t>
  </si>
  <si>
    <t xml:space="preserve">Дорожное агенство Республики Коми: 3.1.6 Устройство искусственных неровностей </t>
  </si>
  <si>
    <t xml:space="preserve">Дорожное агенство Республики Коми: 3.2 Содействие развитию обустройства автомобильных дорог регионального или межмуниципального значения Республики Коми , в т.ч.:    </t>
  </si>
  <si>
    <t xml:space="preserve">Дорожное агенство Республики Коми: 3.2.1 Капитальный ремонт, ремонт существующих мест   отдыха    на автомобильных дорогах      общего пользования регионального   или межмуниципального значения Республики Коми </t>
  </si>
  <si>
    <t xml:space="preserve">Дорожное агенство Республики Коми: 3.2.2 Устройство    новых мест   отдыха    на автомобильных дорогах      общего пользования регионального   или межмуниципального значения Республики Коми </t>
  </si>
  <si>
    <t>Дорожное агенство Республики Коми: 5.3 Осуществление функций управления в сфере движения автомобильного транспорта и обеспечение безопасности дорожного движения, в том числе:</t>
  </si>
  <si>
    <t xml:space="preserve">Дорожное агенство Республики Коми: 5.3.1 Рассмотрение вопросов обеспечения безопасности дорожного  движения на  республиканской комиссии по обеспечению безопасности дорожного движения </t>
  </si>
  <si>
    <t xml:space="preserve">Дорожное агенство Республики Коми: 5.3.2 Проведение  комиссионных обследований межмуниципальных  автобусных  маршрутов   </t>
  </si>
  <si>
    <t>Повышение безопасности дорожного движения на территории МО ГО "Сыктывкар" на 2013-2015годы"</t>
  </si>
  <si>
    <t>Постановление администрации МО ГО "Сыктывкар" от 15.10.2012г. №103948</t>
  </si>
  <si>
    <t>Повышение безопасности дорожного движения на территории МО МР "Сосногорск" на 2013-2020 годы"</t>
  </si>
  <si>
    <t>Постановление администрации МО ГО "Сосногорск" от 29.12.2012г. №1302</t>
  </si>
  <si>
    <t>Повышение безопасности дорожного движения на территории МО ГО "Усинск" на 2013-2015годы"</t>
  </si>
  <si>
    <t>Постановление администрации МО ГО "Усинск" от 21.12.2012г. №2289</t>
  </si>
  <si>
    <t>"Обеспечение правопорядка и профиликтики правонарушений на  2012-2014годы"</t>
  </si>
  <si>
    <t>Постановление администрации МО МР "Койгородский" от 14.10.2011г. №38/10</t>
  </si>
  <si>
    <t>Руководитель Дорожного агентства Республики Коми</t>
  </si>
  <si>
    <t>Э. В. Слабиков</t>
  </si>
  <si>
    <t>Д. В. Гордейчук</t>
  </si>
  <si>
    <t>office@dorkomi.ru</t>
  </si>
  <si>
    <t>комплекс мер</t>
  </si>
  <si>
    <t>конкур</t>
  </si>
</sst>
</file>

<file path=xl/styles.xml><?xml version="1.0" encoding="utf-8"?>
<styleSheet xmlns="http://schemas.openxmlformats.org/spreadsheetml/2006/main">
  <numFmts count="4">
    <numFmt numFmtId="43" formatCode="_-* #,##0.00_р_._-;\-* #,##0.00_р_._-;_-* &quot;-&quot;??_р_._-;_-@_-"/>
    <numFmt numFmtId="164" formatCode="0.0"/>
    <numFmt numFmtId="165" formatCode="#,##0.0"/>
    <numFmt numFmtId="166" formatCode="#,##0.000"/>
  </numFmts>
  <fonts count="54">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sz val="10"/>
      <name val="Arial Cyr"/>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1"/>
      <color rgb="FF000000"/>
      <name val="Arial Narrow"/>
      <family val="2"/>
      <charset val="204"/>
    </font>
    <font>
      <sz val="11"/>
      <color rgb="FFFF0000"/>
      <name val="Arial Narrow"/>
      <family val="2"/>
      <charset val="204"/>
    </font>
    <font>
      <b/>
      <sz val="11"/>
      <name val="Times New Roman"/>
      <family val="1"/>
      <charset val="204"/>
    </font>
    <font>
      <sz val="11"/>
      <name val="Times New Roman"/>
      <family val="1"/>
      <charset val="204"/>
    </font>
    <font>
      <b/>
      <sz val="11"/>
      <color theme="1"/>
      <name val="Arial Narrow"/>
      <family val="2"/>
      <charset val="204"/>
    </font>
    <font>
      <sz val="11"/>
      <color theme="1"/>
      <name val="Arial Narrow"/>
      <family val="2"/>
      <charset val="204"/>
    </font>
    <font>
      <sz val="10"/>
      <name val="Times New Roman"/>
      <family val="1"/>
      <charset val="204"/>
    </font>
    <font>
      <sz val="7"/>
      <name val="Arial Narrow"/>
      <family val="2"/>
      <charset val="204"/>
    </font>
    <font>
      <sz val="10"/>
      <color theme="1"/>
      <name val="Arial Narrow"/>
      <family val="2"/>
      <charset val="204"/>
    </font>
    <font>
      <u/>
      <sz val="10"/>
      <color theme="10"/>
      <name val="Arial Cyr"/>
      <charset val="204"/>
    </font>
  </fonts>
  <fills count="16">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right style="thin">
        <color indexed="64"/>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0" fontId="53" fillId="0" borderId="0" applyNumberFormat="0" applyFill="0" applyBorder="0" applyAlignment="0" applyProtection="0">
      <alignment vertical="top"/>
      <protection locked="0"/>
    </xf>
  </cellStyleXfs>
  <cellXfs count="448">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3" fillId="0" borderId="0" xfId="0" applyNumberFormat="1"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wrapText="1"/>
      <protection locked="0"/>
    </xf>
    <xf numFmtId="0" fontId="23" fillId="0" borderId="2" xfId="0" applyFont="1" applyBorder="1" applyProtection="1">
      <protection locked="0"/>
    </xf>
    <xf numFmtId="0" fontId="23" fillId="0" borderId="0" xfId="0" applyFont="1" applyBorder="1" applyProtection="1">
      <protection locked="0"/>
    </xf>
    <xf numFmtId="0" fontId="23" fillId="0" borderId="0" xfId="0" applyFont="1" applyAlignment="1" applyProtection="1">
      <alignment horizontal="center"/>
      <protection locked="0"/>
    </xf>
    <xf numFmtId="0" fontId="23" fillId="0" borderId="0" xfId="0" applyFont="1" applyBorder="1" applyAlignment="1" applyProtection="1">
      <alignment horizontal="center"/>
      <protection locked="0"/>
    </xf>
    <xf numFmtId="0" fontId="23" fillId="0" borderId="3" xfId="0" applyFont="1" applyBorder="1" applyAlignment="1" applyProtection="1">
      <alignment horizontal="center" vertical="top"/>
      <protection locked="0"/>
    </xf>
    <xf numFmtId="0" fontId="23" fillId="0" borderId="0" xfId="0" applyFont="1" applyBorder="1" applyAlignment="1" applyProtection="1">
      <alignment horizontal="center" vertical="top"/>
      <protection locked="0"/>
    </xf>
    <xf numFmtId="0" fontId="23" fillId="0" borderId="2" xfId="0" applyFont="1" applyBorder="1" applyAlignment="1" applyProtection="1">
      <protection locked="0"/>
    </xf>
    <xf numFmtId="0" fontId="23"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4" fillId="0" borderId="0" xfId="0" applyFont="1" applyProtection="1">
      <protection locked="0"/>
    </xf>
    <xf numFmtId="49" fontId="22" fillId="3" borderId="4" xfId="0" applyNumberFormat="1" applyFont="1" applyFill="1" applyBorder="1" applyAlignment="1" applyProtection="1">
      <alignment horizontal="center" vertical="center" wrapText="1"/>
    </xf>
    <xf numFmtId="165" fontId="22" fillId="3" borderId="5" xfId="0" applyNumberFormat="1" applyFont="1" applyFill="1" applyBorder="1" applyAlignment="1" applyProtection="1">
      <alignment vertical="center"/>
    </xf>
    <xf numFmtId="165" fontId="22" fillId="3" borderId="7" xfId="0" applyNumberFormat="1" applyFont="1" applyFill="1" applyBorder="1" applyAlignment="1" applyProtection="1">
      <alignment vertical="center"/>
    </xf>
    <xf numFmtId="3" fontId="22" fillId="3" borderId="5"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1" fillId="0" borderId="0" xfId="0" applyFont="1"/>
    <xf numFmtId="0" fontId="21" fillId="0" borderId="0" xfId="0" quotePrefix="1" applyFont="1"/>
    <xf numFmtId="49" fontId="21" fillId="0" borderId="0" xfId="0" applyNumberFormat="1" applyFont="1" applyAlignment="1">
      <alignment horizontal="center" vertical="top" wrapText="1"/>
    </xf>
    <xf numFmtId="0" fontId="21" fillId="0" borderId="0" xfId="0" quotePrefix="1" applyFont="1" applyFill="1"/>
    <xf numFmtId="1" fontId="21" fillId="0" borderId="0" xfId="0" applyNumberFormat="1" applyFont="1" applyAlignment="1">
      <alignment horizontal="center" vertical="top" wrapText="1"/>
    </xf>
    <xf numFmtId="165" fontId="21" fillId="0" borderId="14" xfId="0" applyNumberFormat="1" applyFont="1" applyBorder="1" applyAlignment="1">
      <alignment horizontal="center" vertical="top" wrapText="1"/>
    </xf>
    <xf numFmtId="165" fontId="21" fillId="0" borderId="7" xfId="0" applyNumberFormat="1" applyFont="1" applyBorder="1" applyAlignment="1">
      <alignment horizontal="center" vertical="top" wrapText="1"/>
    </xf>
    <xf numFmtId="49" fontId="21" fillId="0" borderId="7"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165" fontId="21" fillId="0" borderId="16"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8" xfId="0" applyNumberFormat="1" applyFont="1" applyBorder="1" applyAlignment="1">
      <alignment horizontal="center" vertical="top" wrapText="1"/>
    </xf>
    <xf numFmtId="165" fontId="21" fillId="0" borderId="19" xfId="0" applyNumberFormat="1" applyFont="1" applyBorder="1" applyAlignment="1">
      <alignment horizontal="center" vertical="top" wrapText="1"/>
    </xf>
    <xf numFmtId="165" fontId="21" fillId="0" borderId="12" xfId="0" applyNumberFormat="1" applyFont="1" applyBorder="1" applyAlignment="1">
      <alignment horizontal="center" vertical="top" wrapText="1"/>
    </xf>
    <xf numFmtId="49" fontId="21" fillId="0" borderId="12" xfId="0" applyNumberFormat="1" applyFont="1" applyBorder="1" applyAlignment="1">
      <alignment horizontal="center" vertical="top" wrapText="1"/>
    </xf>
    <xf numFmtId="165" fontId="21" fillId="0" borderId="20" xfId="0" applyNumberFormat="1" applyFont="1" applyBorder="1" applyAlignment="1">
      <alignment horizontal="center" vertical="top" wrapText="1"/>
    </xf>
    <xf numFmtId="0" fontId="21" fillId="0" borderId="17" xfId="0" applyFont="1" applyBorder="1" applyAlignment="1">
      <alignment horizontal="center" vertical="top" wrapText="1"/>
    </xf>
    <xf numFmtId="49" fontId="21" fillId="0" borderId="21" xfId="0" applyNumberFormat="1" applyFont="1" applyBorder="1" applyAlignment="1">
      <alignment horizontal="center" vertical="top" wrapText="1"/>
    </xf>
    <xf numFmtId="0" fontId="21" fillId="0" borderId="22" xfId="0" applyFont="1" applyBorder="1"/>
    <xf numFmtId="0" fontId="21" fillId="0" borderId="23" xfId="0" applyFont="1" applyBorder="1"/>
    <xf numFmtId="0" fontId="21" fillId="0" borderId="23" xfId="0" quotePrefix="1" applyFont="1" applyBorder="1"/>
    <xf numFmtId="0" fontId="21" fillId="0" borderId="23" xfId="0" quotePrefix="1" applyFont="1" applyFill="1" applyBorder="1"/>
    <xf numFmtId="1" fontId="21" fillId="0" borderId="23" xfId="0" applyNumberFormat="1" applyFont="1" applyBorder="1" applyAlignment="1">
      <alignment horizontal="center" vertical="top" wrapText="1"/>
    </xf>
    <xf numFmtId="49" fontId="21" fillId="0" borderId="23" xfId="0" applyNumberFormat="1" applyFont="1" applyBorder="1" applyAlignment="1">
      <alignment horizontal="center" vertical="top" wrapText="1"/>
    </xf>
    <xf numFmtId="49" fontId="21" fillId="0" borderId="24" xfId="0" applyNumberFormat="1" applyFont="1" applyBorder="1" applyAlignment="1">
      <alignment horizontal="center" vertical="top" wrapText="1"/>
    </xf>
    <xf numFmtId="0" fontId="21" fillId="0" borderId="14" xfId="0" applyFont="1" applyBorder="1"/>
    <xf numFmtId="0" fontId="21" fillId="0" borderId="7" xfId="0" applyFont="1" applyBorder="1"/>
    <xf numFmtId="0" fontId="21" fillId="0" borderId="7" xfId="0" quotePrefix="1" applyFont="1" applyBorder="1"/>
    <xf numFmtId="0" fontId="21" fillId="0" borderId="7" xfId="0" quotePrefix="1" applyFont="1" applyFill="1" applyBorder="1"/>
    <xf numFmtId="1" fontId="21" fillId="0" borderId="7" xfId="0" applyNumberFormat="1" applyFont="1" applyBorder="1" applyAlignment="1">
      <alignment horizontal="center" vertical="top" wrapText="1"/>
    </xf>
    <xf numFmtId="49" fontId="21" fillId="0" borderId="15" xfId="0" applyNumberFormat="1" applyFont="1" applyBorder="1" applyAlignment="1">
      <alignment horizontal="center" vertical="top" wrapText="1"/>
    </xf>
    <xf numFmtId="0" fontId="21" fillId="4" borderId="0" xfId="0" applyFont="1" applyFill="1"/>
    <xf numFmtId="0" fontId="21" fillId="4" borderId="0" xfId="0" quotePrefix="1" applyFont="1" applyFill="1"/>
    <xf numFmtId="1" fontId="21" fillId="4" borderId="0" xfId="0" applyNumberFormat="1" applyFont="1" applyFill="1" applyAlignment="1">
      <alignment horizontal="center" vertical="top" wrapText="1"/>
    </xf>
    <xf numFmtId="49" fontId="21" fillId="4" borderId="0" xfId="0" applyNumberFormat="1" applyFont="1" applyFill="1" applyAlignment="1">
      <alignment horizontal="center" vertical="top" wrapText="1"/>
    </xf>
    <xf numFmtId="165" fontId="27" fillId="4" borderId="0" xfId="0" applyNumberFormat="1" applyFont="1" applyFill="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30" xfId="0" applyFont="1" applyFill="1" applyBorder="1" applyAlignment="1">
      <alignment horizontal="center"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horizontal="center" vertical="top" wrapText="1"/>
    </xf>
    <xf numFmtId="0" fontId="22" fillId="5" borderId="34"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wrapText="1"/>
    </xf>
    <xf numFmtId="0" fontId="22" fillId="5" borderId="35" xfId="0" applyFont="1" applyFill="1" applyBorder="1" applyAlignment="1" applyProtection="1">
      <alignment horizontal="center" vertical="top" wrapText="1"/>
    </xf>
    <xf numFmtId="0" fontId="22" fillId="5" borderId="36" xfId="0" applyFont="1" applyFill="1" applyBorder="1" applyAlignment="1" applyProtection="1">
      <alignment horizontal="center" vertical="top" wrapText="1"/>
    </xf>
    <xf numFmtId="0" fontId="11" fillId="6" borderId="7" xfId="0" applyFont="1" applyFill="1" applyBorder="1" applyAlignment="1" applyProtection="1">
      <alignment horizontal="center" vertical="top" wrapText="1"/>
    </xf>
    <xf numFmtId="0" fontId="21" fillId="0" borderId="0" xfId="0" applyFont="1" applyBorder="1" applyAlignment="1">
      <alignment horizontal="center" vertical="top" wrapText="1"/>
    </xf>
    <xf numFmtId="165" fontId="21" fillId="0" borderId="22" xfId="0" applyNumberFormat="1" applyFont="1" applyBorder="1" applyAlignment="1">
      <alignment horizontal="center" vertical="top" wrapText="1"/>
    </xf>
    <xf numFmtId="165" fontId="21" fillId="0" borderId="23" xfId="0" applyNumberFormat="1" applyFont="1" applyBorder="1" applyAlignment="1">
      <alignment horizontal="center" vertical="top" wrapText="1"/>
    </xf>
    <xf numFmtId="165" fontId="21" fillId="0" borderId="24" xfId="0" applyNumberFormat="1" applyFont="1" applyBorder="1" applyAlignment="1">
      <alignment horizontal="center" vertical="top" wrapText="1"/>
    </xf>
    <xf numFmtId="165" fontId="21" fillId="0" borderId="37" xfId="0" applyNumberFormat="1" applyFont="1" applyBorder="1" applyAlignment="1">
      <alignment horizontal="center" vertical="top" wrapText="1"/>
    </xf>
    <xf numFmtId="165" fontId="21" fillId="0" borderId="38" xfId="0" applyNumberFormat="1" applyFont="1" applyBorder="1" applyAlignment="1">
      <alignment horizontal="center" vertical="top" wrapText="1"/>
    </xf>
    <xf numFmtId="49" fontId="21" fillId="0" borderId="38" xfId="0" applyNumberFormat="1" applyFont="1" applyBorder="1" applyAlignment="1">
      <alignment horizontal="center" vertical="top" wrapText="1"/>
    </xf>
    <xf numFmtId="165" fontId="21" fillId="0" borderId="39" xfId="0" applyNumberFormat="1" applyFont="1" applyBorder="1" applyAlignment="1">
      <alignment horizontal="center" vertical="top" wrapText="1"/>
    </xf>
    <xf numFmtId="49" fontId="21" fillId="0" borderId="40" xfId="0" applyNumberFormat="1" applyFont="1" applyBorder="1" applyAlignment="1">
      <alignment horizontal="center" vertical="top" wrapText="1"/>
    </xf>
    <xf numFmtId="1" fontId="21" fillId="0" borderId="41" xfId="0" applyNumberFormat="1" applyFont="1" applyBorder="1" applyAlignment="1">
      <alignment horizontal="center" vertical="top" wrapText="1"/>
    </xf>
    <xf numFmtId="0" fontId="21" fillId="0" borderId="37" xfId="0" applyFont="1" applyBorder="1"/>
    <xf numFmtId="0" fontId="21" fillId="0" borderId="38" xfId="0" applyFont="1" applyBorder="1"/>
    <xf numFmtId="0" fontId="21" fillId="0" borderId="38" xfId="0" quotePrefix="1" applyFont="1" applyBorder="1"/>
    <xf numFmtId="0" fontId="21" fillId="0" borderId="38" xfId="0" quotePrefix="1" applyFont="1" applyFill="1" applyBorder="1"/>
    <xf numFmtId="1" fontId="21" fillId="0" borderId="38" xfId="0" applyNumberFormat="1" applyFont="1" applyBorder="1" applyAlignment="1">
      <alignment horizontal="center" vertical="top" wrapText="1"/>
    </xf>
    <xf numFmtId="49" fontId="21" fillId="0" borderId="42" xfId="0" applyNumberFormat="1" applyFont="1" applyBorder="1" applyAlignment="1">
      <alignment horizontal="center" vertical="top" wrapText="1"/>
    </xf>
    <xf numFmtId="0" fontId="21" fillId="0" borderId="43" xfId="0" applyFont="1" applyBorder="1"/>
    <xf numFmtId="0" fontId="21" fillId="0" borderId="28" xfId="0" applyFont="1" applyBorder="1"/>
    <xf numFmtId="0" fontId="21" fillId="0" borderId="28" xfId="0" quotePrefix="1" applyFont="1" applyBorder="1"/>
    <xf numFmtId="0" fontId="21" fillId="0" borderId="28" xfId="0" quotePrefix="1" applyFont="1" applyFill="1" applyBorder="1"/>
    <xf numFmtId="1" fontId="21" fillId="0" borderId="28" xfId="0" applyNumberFormat="1" applyFont="1" applyBorder="1" applyAlignment="1">
      <alignment horizontal="center" vertical="top" wrapText="1"/>
    </xf>
    <xf numFmtId="1" fontId="21" fillId="0" borderId="33" xfId="0" applyNumberFormat="1" applyFont="1" applyBorder="1" applyAlignment="1">
      <alignment horizontal="center" vertical="top" wrapText="1"/>
    </xf>
    <xf numFmtId="0" fontId="0" fillId="7" borderId="0" xfId="0" applyFill="1" applyAlignment="1">
      <alignment vertical="center"/>
    </xf>
    <xf numFmtId="0" fontId="28" fillId="8" borderId="0" xfId="0" applyFont="1" applyFill="1" applyAlignment="1">
      <alignment vertical="center"/>
    </xf>
    <xf numFmtId="0" fontId="0" fillId="2"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8"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6"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8" fillId="0" borderId="0" xfId="0" applyFont="1" applyFill="1" applyAlignment="1">
      <alignment vertical="center"/>
    </xf>
    <xf numFmtId="0" fontId="12" fillId="6" borderId="7" xfId="0" applyFont="1" applyFill="1" applyBorder="1" applyAlignment="1" applyProtection="1">
      <alignment vertical="center" wrapText="1"/>
    </xf>
    <xf numFmtId="0" fontId="11" fillId="6" borderId="40" xfId="0" applyFont="1" applyFill="1" applyBorder="1" applyAlignment="1" applyProtection="1">
      <alignment vertical="top" wrapText="1"/>
    </xf>
    <xf numFmtId="0" fontId="4" fillId="6" borderId="7" xfId="0" applyFont="1" applyFill="1" applyBorder="1" applyAlignment="1" applyProtection="1">
      <alignment vertical="center"/>
    </xf>
    <xf numFmtId="0" fontId="4" fillId="6" borderId="40" xfId="0" applyFont="1" applyFill="1" applyBorder="1" applyAlignment="1" applyProtection="1">
      <alignment horizontal="center" vertical="center" wrapText="1"/>
    </xf>
    <xf numFmtId="0" fontId="0" fillId="0" borderId="44" xfId="0" applyBorder="1"/>
    <xf numFmtId="0" fontId="0" fillId="4" borderId="0" xfId="0" applyFill="1"/>
    <xf numFmtId="49" fontId="2" fillId="0" borderId="0" xfId="0" applyNumberFormat="1" applyFont="1" applyAlignment="1" applyProtection="1">
      <alignment horizontal="center" vertical="center"/>
    </xf>
    <xf numFmtId="0" fontId="21" fillId="0" borderId="45"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1" xfId="0" applyFont="1" applyBorder="1" applyAlignment="1">
      <alignment horizontal="center"/>
    </xf>
    <xf numFmtId="0" fontId="21" fillId="0" borderId="7" xfId="0" applyFont="1" applyBorder="1" applyAlignment="1">
      <alignment horizontal="center"/>
    </xf>
    <xf numFmtId="0" fontId="21" fillId="0" borderId="15" xfId="0" applyFont="1" applyBorder="1" applyAlignment="1">
      <alignment horizontal="center"/>
    </xf>
    <xf numFmtId="0" fontId="21" fillId="0" borderId="41"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2"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49" fontId="21" fillId="0" borderId="45" xfId="0" applyNumberFormat="1" applyFont="1" applyBorder="1" applyAlignment="1">
      <alignment horizontal="left" vertical="top" wrapText="1"/>
    </xf>
    <xf numFmtId="49" fontId="21" fillId="0" borderId="21" xfId="0" applyNumberFormat="1" applyFont="1" applyBorder="1" applyAlignment="1">
      <alignment horizontal="left" vertical="top" wrapText="1"/>
    </xf>
    <xf numFmtId="49" fontId="21" fillId="0" borderId="46" xfId="0" applyNumberFormat="1" applyFont="1" applyBorder="1" applyAlignment="1">
      <alignment horizontal="left" vertical="top" wrapText="1"/>
    </xf>
    <xf numFmtId="3" fontId="21" fillId="0" borderId="47"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9"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2" fillId="3" borderId="13" xfId="0" applyNumberFormat="1" applyFont="1" applyFill="1" applyBorder="1" applyAlignment="1" applyProtection="1">
      <alignment horizontal="center" vertical="center" wrapText="1"/>
    </xf>
    <xf numFmtId="0" fontId="25"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2" fillId="0" borderId="35" xfId="0" applyNumberFormat="1" applyFont="1" applyBorder="1" applyAlignment="1" applyProtection="1">
      <alignment horizontal="center" vertical="center"/>
    </xf>
    <xf numFmtId="0" fontId="23" fillId="3" borderId="7" xfId="0" applyFont="1" applyFill="1" applyBorder="1" applyAlignment="1" applyProtection="1">
      <alignment horizontal="left" vertical="center" wrapText="1"/>
    </xf>
    <xf numFmtId="0" fontId="22" fillId="3" borderId="5" xfId="0" applyFont="1" applyFill="1" applyBorder="1" applyAlignment="1" applyProtection="1">
      <alignment vertical="center" wrapText="1"/>
    </xf>
    <xf numFmtId="0" fontId="26" fillId="0" borderId="0" xfId="0" applyNumberFormat="1" applyFont="1" applyFill="1" applyBorder="1" applyAlignment="1" applyProtection="1">
      <alignment horizontal="center"/>
      <protection locked="0"/>
    </xf>
    <xf numFmtId="0" fontId="22" fillId="3" borderId="12" xfId="0" applyFont="1" applyFill="1" applyBorder="1" applyAlignment="1" applyProtection="1">
      <alignment vertical="center" wrapText="1"/>
    </xf>
    <xf numFmtId="0" fontId="23" fillId="3" borderId="12"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49" fontId="22" fillId="3" borderId="65"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22" fillId="3" borderId="11" xfId="0" applyNumberFormat="1" applyFont="1" applyFill="1" applyBorder="1" applyAlignment="1" applyProtection="1">
      <alignment horizontal="center" vertical="center" wrapText="1"/>
    </xf>
    <xf numFmtId="0" fontId="22" fillId="5" borderId="67" xfId="0" applyFont="1" applyFill="1" applyBorder="1" applyAlignment="1" applyProtection="1">
      <alignment horizontal="center" vertical="top" wrapText="1"/>
    </xf>
    <xf numFmtId="0" fontId="22" fillId="5" borderId="61" xfId="0" applyFont="1" applyFill="1" applyBorder="1" applyAlignment="1" applyProtection="1">
      <alignment horizontal="center" vertical="top" wrapText="1"/>
    </xf>
    <xf numFmtId="165" fontId="22" fillId="3" borderId="69" xfId="0" applyNumberFormat="1" applyFont="1" applyFill="1" applyBorder="1" applyAlignment="1" applyProtection="1">
      <alignment vertical="center"/>
    </xf>
    <xf numFmtId="165" fontId="22" fillId="3" borderId="70" xfId="0" applyNumberFormat="1" applyFont="1" applyFill="1" applyBorder="1" applyAlignment="1" applyProtection="1">
      <alignment vertical="center"/>
    </xf>
    <xf numFmtId="3" fontId="23" fillId="3" borderId="13" xfId="0" applyNumberFormat="1" applyFont="1" applyFill="1" applyBorder="1" applyAlignment="1" applyProtection="1">
      <alignment horizontal="center" vertical="center" wrapText="1"/>
    </xf>
    <xf numFmtId="3" fontId="23"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2" fillId="0" borderId="0" xfId="0" applyFont="1" applyFill="1" applyAlignment="1" applyProtection="1">
      <alignment horizontal="left"/>
    </xf>
    <xf numFmtId="0" fontId="33" fillId="0" borderId="0" xfId="0" applyFont="1" applyFill="1" applyBorder="1" applyAlignment="1" applyProtection="1">
      <alignment horizontal="left" vertical="top" wrapText="1"/>
    </xf>
    <xf numFmtId="0" fontId="32"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xf>
    <xf numFmtId="49" fontId="23" fillId="3" borderId="12" xfId="0" applyNumberFormat="1" applyFont="1" applyFill="1" applyBorder="1" applyAlignment="1" applyProtection="1">
      <alignment horizontal="center" vertical="center" wrapText="1"/>
    </xf>
    <xf numFmtId="2" fontId="22" fillId="3" borderId="7" xfId="0" applyNumberFormat="1" applyFont="1" applyFill="1" applyBorder="1" applyAlignment="1" applyProtection="1">
      <alignment vertical="center" wrapText="1"/>
    </xf>
    <xf numFmtId="2" fontId="22" fillId="3" borderId="7" xfId="0" applyNumberFormat="1" applyFont="1" applyFill="1" applyBorder="1" applyAlignment="1" applyProtection="1">
      <alignment vertical="center"/>
    </xf>
    <xf numFmtId="0" fontId="31" fillId="3" borderId="12" xfId="0" applyFont="1" applyFill="1" applyBorder="1" applyAlignment="1" applyProtection="1">
      <alignment vertical="center" wrapText="1"/>
    </xf>
    <xf numFmtId="49" fontId="23"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right" wrapText="1"/>
      <protection locked="0"/>
    </xf>
    <xf numFmtId="0" fontId="23" fillId="3" borderId="7" xfId="0" applyFont="1" applyFill="1" applyBorder="1" applyAlignment="1" applyProtection="1">
      <alignment horizontal="left" vertical="center"/>
    </xf>
    <xf numFmtId="3" fontId="34" fillId="3" borderId="6" xfId="0" applyNumberFormat="1" applyFont="1" applyFill="1" applyBorder="1" applyAlignment="1" applyProtection="1">
      <alignment horizontal="left" vertical="center"/>
    </xf>
    <xf numFmtId="0" fontId="12" fillId="0" borderId="48" xfId="0" applyFont="1" applyBorder="1" applyAlignment="1">
      <alignment horizontal="left" vertical="top" wrapText="1"/>
    </xf>
    <xf numFmtId="0" fontId="12" fillId="0" borderId="48" xfId="0" applyFont="1" applyBorder="1" applyAlignment="1">
      <alignment horizontal="center" vertical="top" wrapText="1"/>
    </xf>
    <xf numFmtId="0" fontId="12" fillId="0" borderId="0" xfId="0" applyFont="1" applyAlignment="1">
      <alignment horizontal="right"/>
    </xf>
    <xf numFmtId="49" fontId="36" fillId="12" borderId="75" xfId="0" applyNumberFormat="1" applyFont="1" applyFill="1" applyBorder="1" applyAlignment="1">
      <alignment horizontal="center"/>
    </xf>
    <xf numFmtId="49" fontId="36" fillId="5" borderId="76" xfId="0" applyNumberFormat="1" applyFont="1" applyFill="1" applyBorder="1" applyAlignment="1">
      <alignment horizontal="center"/>
    </xf>
    <xf numFmtId="49" fontId="36" fillId="12" borderId="77" xfId="0" applyNumberFormat="1" applyFont="1" applyFill="1" applyBorder="1" applyAlignment="1">
      <alignment horizontal="center"/>
    </xf>
    <xf numFmtId="0" fontId="36" fillId="12" borderId="79" xfId="0" applyFont="1" applyFill="1" applyBorder="1" applyAlignment="1">
      <alignment wrapText="1"/>
    </xf>
    <xf numFmtId="0" fontId="36" fillId="5" borderId="80" xfId="0" applyFont="1" applyFill="1" applyBorder="1" applyAlignment="1">
      <alignment wrapText="1"/>
    </xf>
    <xf numFmtId="0" fontId="36" fillId="12" borderId="80" xfId="0" applyFont="1" applyFill="1" applyBorder="1" applyAlignment="1">
      <alignment wrapText="1"/>
    </xf>
    <xf numFmtId="0" fontId="36" fillId="5" borderId="81" xfId="0" applyFont="1" applyFill="1" applyBorder="1" applyAlignment="1">
      <alignment wrapText="1"/>
    </xf>
    <xf numFmtId="0" fontId="36" fillId="12" borderId="82" xfId="0" applyFont="1" applyFill="1" applyBorder="1" applyAlignment="1">
      <alignment wrapText="1"/>
    </xf>
    <xf numFmtId="0" fontId="36" fillId="12" borderId="83" xfId="0" applyFont="1" applyFill="1" applyBorder="1" applyAlignment="1">
      <alignment wrapText="1"/>
    </xf>
    <xf numFmtId="49" fontId="37" fillId="0" borderId="74" xfId="0" applyNumberFormat="1" applyFont="1" applyFill="1" applyBorder="1" applyAlignment="1">
      <alignment horizontal="center" vertical="center" wrapText="1"/>
    </xf>
    <xf numFmtId="0" fontId="37" fillId="0" borderId="78"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11" fillId="15" borderId="84" xfId="0" applyFont="1" applyFill="1" applyBorder="1" applyAlignment="1" applyProtection="1">
      <alignment horizontal="center" vertical="top" wrapText="1"/>
    </xf>
    <xf numFmtId="0" fontId="10" fillId="0" borderId="85" xfId="0" applyFont="1" applyFill="1" applyBorder="1" applyAlignment="1" applyProtection="1">
      <alignment horizontal="center" vertical="center" wrapText="1"/>
    </xf>
    <xf numFmtId="0" fontId="10" fillId="0" borderId="86" xfId="0" applyFont="1" applyFill="1" applyBorder="1" applyAlignment="1" applyProtection="1">
      <alignment horizontal="center" vertical="center" wrapText="1"/>
    </xf>
    <xf numFmtId="0" fontId="10" fillId="0" borderId="87" xfId="0" applyFont="1" applyFill="1" applyBorder="1" applyAlignment="1" applyProtection="1">
      <alignment horizontal="center" vertical="center" wrapText="1"/>
    </xf>
    <xf numFmtId="0" fontId="11" fillId="0" borderId="90" xfId="0" applyFont="1" applyFill="1" applyBorder="1" applyAlignment="1" applyProtection="1">
      <alignment horizontal="center" vertical="top" wrapText="1"/>
    </xf>
    <xf numFmtId="0" fontId="30" fillId="0" borderId="91" xfId="0" applyFont="1" applyBorder="1" applyAlignment="1" applyProtection="1">
      <alignment horizontal="center" vertical="top" wrapText="1"/>
    </xf>
    <xf numFmtId="0" fontId="11" fillId="0" borderId="92" xfId="0" applyFont="1" applyFill="1" applyBorder="1" applyAlignment="1" applyProtection="1">
      <alignment horizontal="center" vertical="top" wrapText="1"/>
    </xf>
    <xf numFmtId="0" fontId="5" fillId="0" borderId="93" xfId="0" applyFont="1" applyFill="1" applyBorder="1" applyAlignment="1" applyProtection="1">
      <alignment horizontal="justify" vertical="top" wrapText="1"/>
    </xf>
    <xf numFmtId="0" fontId="5" fillId="0" borderId="93" xfId="0" applyFont="1" applyFill="1" applyBorder="1" applyAlignment="1" applyProtection="1">
      <alignment horizontal="center" vertical="top" wrapText="1"/>
    </xf>
    <xf numFmtId="0" fontId="30" fillId="0" borderId="94" xfId="0" applyFont="1" applyBorder="1" applyAlignment="1" applyProtection="1">
      <alignment horizontal="center" vertical="top" wrapText="1"/>
    </xf>
    <xf numFmtId="0" fontId="25" fillId="0" borderId="0" xfId="0" applyFont="1" applyBorder="1" applyProtection="1">
      <protection locked="0"/>
    </xf>
    <xf numFmtId="0" fontId="25" fillId="0" borderId="0" xfId="0" applyFont="1" applyBorder="1" applyAlignment="1" applyProtection="1">
      <alignment horizontal="center"/>
      <protection locked="0"/>
    </xf>
    <xf numFmtId="0" fontId="39" fillId="5" borderId="0" xfId="1" applyFont="1" applyFill="1" applyAlignment="1" applyProtection="1">
      <alignment horizontal="center" vertical="center" wrapText="1"/>
    </xf>
    <xf numFmtId="0" fontId="40" fillId="0" borderId="0" xfId="1" applyFont="1" applyAlignment="1" applyProtection="1">
      <alignment horizontal="justify" vertical="center"/>
    </xf>
    <xf numFmtId="0" fontId="41" fillId="0" borderId="0" xfId="1" applyFont="1" applyAlignment="1" applyProtection="1">
      <alignment horizontal="justify" vertical="center"/>
    </xf>
    <xf numFmtId="0" fontId="41" fillId="0" borderId="0" xfId="1" applyFont="1" applyAlignment="1" applyProtection="1">
      <alignment horizontal="justify" vertical="center" wrapText="1"/>
    </xf>
    <xf numFmtId="0" fontId="40" fillId="0" borderId="0" xfId="1" applyFont="1" applyAlignment="1" applyProtection="1">
      <alignment horizontal="justify" vertical="center" wrapText="1"/>
    </xf>
    <xf numFmtId="0" fontId="42" fillId="0" borderId="0" xfId="1" applyFont="1" applyAlignment="1" applyProtection="1">
      <alignment horizontal="justify" vertical="center"/>
    </xf>
    <xf numFmtId="0" fontId="40" fillId="0" borderId="0" xfId="1" applyFont="1" applyFill="1" applyAlignment="1" applyProtection="1">
      <alignment horizontal="justify" vertical="center" wrapText="1"/>
    </xf>
    <xf numFmtId="49" fontId="23" fillId="3" borderId="64" xfId="0" applyNumberFormat="1" applyFont="1" applyFill="1" applyBorder="1" applyAlignment="1" applyProtection="1">
      <alignment horizontal="center" vertical="center" wrapText="1"/>
    </xf>
    <xf numFmtId="165" fontId="23" fillId="3" borderId="30" xfId="0" applyNumberFormat="1" applyFont="1" applyFill="1" applyBorder="1" applyAlignment="1" applyProtection="1">
      <alignment vertical="center"/>
    </xf>
    <xf numFmtId="3" fontId="23" fillId="3" borderId="30" xfId="0" applyNumberFormat="1" applyFont="1" applyFill="1" applyBorder="1" applyAlignment="1" applyProtection="1">
      <alignment vertical="center"/>
    </xf>
    <xf numFmtId="3" fontId="23" fillId="3" borderId="73" xfId="0" applyNumberFormat="1" applyFont="1" applyFill="1" applyBorder="1" applyAlignment="1" applyProtection="1">
      <alignment vertical="center"/>
    </xf>
    <xf numFmtId="165" fontId="23" fillId="3" borderId="70" xfId="0" applyNumberFormat="1" applyFont="1" applyFill="1" applyBorder="1" applyAlignment="1" applyProtection="1">
      <alignment vertical="center"/>
    </xf>
    <xf numFmtId="49" fontId="23" fillId="3" borderId="11"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vertical="center"/>
    </xf>
    <xf numFmtId="3" fontId="23" fillId="3" borderId="7" xfId="0" applyNumberFormat="1" applyFont="1" applyFill="1" applyBorder="1" applyAlignment="1" applyProtection="1">
      <alignment vertical="center"/>
    </xf>
    <xf numFmtId="165" fontId="23" fillId="3" borderId="7" xfId="0" applyNumberFormat="1" applyFont="1" applyFill="1" applyBorder="1" applyAlignment="1" applyProtection="1">
      <alignment horizontal="center" vertical="center"/>
    </xf>
    <xf numFmtId="3" fontId="23" fillId="3" borderId="7" xfId="0" applyNumberFormat="1" applyFont="1" applyFill="1" applyBorder="1" applyAlignment="1" applyProtection="1">
      <alignment horizontal="center" vertical="center"/>
    </xf>
    <xf numFmtId="0" fontId="23" fillId="3" borderId="12" xfId="0" applyNumberFormat="1" applyFont="1" applyFill="1" applyBorder="1" applyAlignment="1" applyProtection="1">
      <alignment horizontal="left" vertical="center" wrapText="1"/>
    </xf>
    <xf numFmtId="0" fontId="23" fillId="3" borderId="7" xfId="0" applyNumberFormat="1" applyFont="1" applyFill="1" applyBorder="1" applyAlignment="1" applyProtection="1">
      <alignment horizontal="left" vertical="center" wrapText="1"/>
    </xf>
    <xf numFmtId="43" fontId="12" fillId="0" borderId="48" xfId="2" applyFont="1" applyBorder="1" applyAlignment="1">
      <alignment horizontal="left" vertical="top" wrapText="1"/>
    </xf>
    <xf numFmtId="165" fontId="23" fillId="3" borderId="70" xfId="0" applyNumberFormat="1" applyFont="1" applyFill="1" applyBorder="1" applyAlignment="1" applyProtection="1">
      <alignment vertical="center" wrapText="1"/>
    </xf>
    <xf numFmtId="4" fontId="23" fillId="3" borderId="30" xfId="0" applyNumberFormat="1" applyFont="1" applyFill="1" applyBorder="1" applyAlignment="1" applyProtection="1">
      <alignment vertical="center"/>
    </xf>
    <xf numFmtId="49" fontId="28" fillId="3" borderId="12"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horizontal="right" vertical="center"/>
    </xf>
    <xf numFmtId="3" fontId="23" fillId="3" borderId="12" xfId="0" applyNumberFormat="1" applyFont="1" applyFill="1" applyBorder="1" applyAlignment="1" applyProtection="1">
      <alignment vertical="center"/>
    </xf>
    <xf numFmtId="0" fontId="23" fillId="0" borderId="2" xfId="0" applyFont="1" applyBorder="1" applyAlignment="1">
      <alignment vertical="top" wrapText="1"/>
    </xf>
    <xf numFmtId="49" fontId="23" fillId="3" borderId="96" xfId="0" applyNumberFormat="1" applyFont="1" applyFill="1" applyBorder="1" applyAlignment="1" applyProtection="1">
      <alignment horizontal="center" vertical="center" wrapText="1"/>
    </xf>
    <xf numFmtId="165" fontId="23" fillId="3" borderId="97" xfId="0" applyNumberFormat="1" applyFont="1" applyFill="1" applyBorder="1" applyAlignment="1" applyProtection="1">
      <alignment vertical="center"/>
    </xf>
    <xf numFmtId="0" fontId="23" fillId="0" borderId="0" xfId="0" applyFont="1" applyBorder="1" applyAlignment="1">
      <alignment vertical="top" wrapText="1"/>
    </xf>
    <xf numFmtId="49" fontId="23" fillId="3" borderId="30" xfId="0" applyNumberFormat="1" applyFont="1" applyFill="1" applyBorder="1" applyAlignment="1" applyProtection="1">
      <alignment horizontal="center" vertical="center" wrapText="1"/>
    </xf>
    <xf numFmtId="166" fontId="23" fillId="3" borderId="7" xfId="0" applyNumberFormat="1" applyFont="1" applyFill="1" applyBorder="1" applyAlignment="1" applyProtection="1">
      <alignment vertical="center"/>
    </xf>
    <xf numFmtId="49" fontId="23" fillId="3" borderId="98" xfId="0" applyNumberFormat="1" applyFont="1" applyFill="1" applyBorder="1" applyAlignment="1" applyProtection="1">
      <alignment horizontal="center" vertical="center" wrapText="1"/>
    </xf>
    <xf numFmtId="165" fontId="12" fillId="3" borderId="70" xfId="0" applyNumberFormat="1" applyFont="1" applyFill="1" applyBorder="1" applyAlignment="1" applyProtection="1">
      <alignment vertical="center"/>
    </xf>
    <xf numFmtId="165" fontId="21" fillId="3" borderId="70" xfId="0" applyNumberFormat="1" applyFont="1" applyFill="1" applyBorder="1" applyAlignment="1" applyProtection="1">
      <alignment vertical="center"/>
    </xf>
    <xf numFmtId="49" fontId="23" fillId="3" borderId="99" xfId="0" applyNumberFormat="1" applyFont="1" applyFill="1" applyBorder="1" applyAlignment="1" applyProtection="1">
      <alignment horizontal="center" vertical="center" wrapText="1"/>
    </xf>
    <xf numFmtId="49" fontId="23" fillId="3" borderId="7" xfId="0" applyNumberFormat="1" applyFont="1" applyFill="1" applyBorder="1" applyAlignment="1" applyProtection="1">
      <alignment horizontal="center" vertical="center" wrapText="1"/>
    </xf>
    <xf numFmtId="165" fontId="23" fillId="3" borderId="12" xfId="0" applyNumberFormat="1" applyFont="1" applyFill="1" applyBorder="1" applyAlignment="1" applyProtection="1">
      <alignment vertical="center"/>
    </xf>
    <xf numFmtId="165" fontId="23" fillId="3" borderId="38" xfId="0" applyNumberFormat="1" applyFont="1" applyFill="1" applyBorder="1" applyAlignment="1" applyProtection="1">
      <alignment vertical="center"/>
    </xf>
    <xf numFmtId="49" fontId="23" fillId="3" borderId="38" xfId="0" applyNumberFormat="1" applyFont="1" applyFill="1" applyBorder="1" applyAlignment="1" applyProtection="1">
      <alignment horizontal="center" vertical="center" wrapText="1"/>
    </xf>
    <xf numFmtId="166" fontId="23" fillId="3" borderId="38" xfId="0" applyNumberFormat="1" applyFont="1" applyFill="1" applyBorder="1" applyAlignment="1" applyProtection="1">
      <alignment vertical="center"/>
    </xf>
    <xf numFmtId="165" fontId="23" fillId="3" borderId="100" xfId="0" applyNumberFormat="1" applyFont="1" applyFill="1" applyBorder="1" applyAlignment="1" applyProtection="1">
      <alignment vertical="center"/>
    </xf>
    <xf numFmtId="0" fontId="23" fillId="3" borderId="102" xfId="0" applyFont="1" applyFill="1" applyBorder="1" applyAlignment="1" applyProtection="1">
      <alignment horizontal="left" vertical="center" wrapText="1"/>
    </xf>
    <xf numFmtId="165" fontId="23" fillId="3" borderId="96" xfId="0" applyNumberFormat="1" applyFont="1" applyFill="1" applyBorder="1" applyAlignment="1" applyProtection="1">
      <alignment vertical="center"/>
    </xf>
    <xf numFmtId="3" fontId="23" fillId="3" borderId="96" xfId="0" applyNumberFormat="1" applyFont="1" applyFill="1" applyBorder="1" applyAlignment="1" applyProtection="1">
      <alignment vertical="center"/>
    </xf>
    <xf numFmtId="0" fontId="23" fillId="0" borderId="40" xfId="0" applyFont="1" applyBorder="1" applyAlignment="1">
      <alignment vertical="center" wrapText="1"/>
    </xf>
    <xf numFmtId="0" fontId="23" fillId="3" borderId="7" xfId="0" applyFont="1" applyFill="1" applyBorder="1" applyAlignment="1" applyProtection="1">
      <alignment horizontal="left" vertical="top" wrapText="1"/>
    </xf>
    <xf numFmtId="0" fontId="23" fillId="0" borderId="40" xfId="0" applyFont="1" applyBorder="1" applyAlignment="1">
      <alignment vertical="top" wrapText="1"/>
    </xf>
    <xf numFmtId="0" fontId="23" fillId="0" borderId="7" xfId="0" applyFont="1" applyBorder="1" applyAlignment="1">
      <alignment vertical="top" wrapText="1"/>
    </xf>
    <xf numFmtId="165" fontId="23" fillId="3" borderId="98" xfId="0" applyNumberFormat="1" applyFont="1" applyFill="1" applyBorder="1" applyAlignment="1" applyProtection="1">
      <alignment vertical="center"/>
    </xf>
    <xf numFmtId="165" fontId="23" fillId="3" borderId="2" xfId="0" applyNumberFormat="1" applyFont="1" applyFill="1" applyBorder="1" applyAlignment="1" applyProtection="1">
      <alignment vertical="center"/>
    </xf>
    <xf numFmtId="165" fontId="23" fillId="3" borderId="96" xfId="0" applyNumberFormat="1" applyFont="1" applyFill="1" applyBorder="1" applyAlignment="1" applyProtection="1">
      <alignment horizontal="center" vertical="center"/>
    </xf>
    <xf numFmtId="3" fontId="23" fillId="3" borderId="98" xfId="0" applyNumberFormat="1" applyFont="1" applyFill="1" applyBorder="1" applyAlignment="1" applyProtection="1">
      <alignment vertical="center"/>
    </xf>
    <xf numFmtId="165" fontId="23" fillId="3" borderId="2" xfId="0" applyNumberFormat="1" applyFont="1" applyFill="1" applyBorder="1" applyAlignment="1" applyProtection="1">
      <alignment horizontal="center" vertical="center"/>
    </xf>
    <xf numFmtId="165" fontId="23" fillId="3" borderId="12" xfId="0" applyNumberFormat="1" applyFont="1" applyFill="1" applyBorder="1" applyAlignment="1" applyProtection="1">
      <alignment horizontal="center" vertical="center"/>
    </xf>
    <xf numFmtId="49" fontId="47" fillId="0" borderId="0" xfId="0" applyNumberFormat="1" applyFont="1" applyBorder="1" applyAlignment="1">
      <alignment horizontal="left" wrapText="1"/>
    </xf>
    <xf numFmtId="49" fontId="47" fillId="0" borderId="7" xfId="0" applyNumberFormat="1" applyFont="1" applyBorder="1" applyAlignment="1">
      <alignment horizontal="left" wrapText="1"/>
    </xf>
    <xf numFmtId="49" fontId="46" fillId="0" borderId="7" xfId="0" applyNumberFormat="1" applyFont="1" applyBorder="1" applyAlignment="1">
      <alignment horizontal="left" wrapText="1"/>
    </xf>
    <xf numFmtId="49" fontId="47" fillId="0" borderId="30" xfId="0" applyNumberFormat="1" applyFont="1" applyBorder="1" applyAlignment="1">
      <alignment horizontal="left" wrapText="1"/>
    </xf>
    <xf numFmtId="0" fontId="48" fillId="0" borderId="3" xfId="0" applyFont="1" applyBorder="1" applyAlignment="1">
      <alignment vertical="top" wrapText="1"/>
    </xf>
    <xf numFmtId="0" fontId="49" fillId="0" borderId="7" xfId="0" applyFont="1" applyBorder="1" applyAlignment="1">
      <alignment vertical="top" wrapText="1"/>
    </xf>
    <xf numFmtId="0" fontId="48" fillId="0" borderId="7" xfId="0" applyFont="1" applyBorder="1" applyAlignment="1">
      <alignment vertical="top" wrapText="1"/>
    </xf>
    <xf numFmtId="0" fontId="49" fillId="0" borderId="98" xfId="0" applyFont="1" applyBorder="1" applyAlignment="1">
      <alignment vertical="top" wrapText="1"/>
    </xf>
    <xf numFmtId="0" fontId="50" fillId="0" borderId="0" xfId="0" applyFont="1" applyAlignment="1">
      <alignment wrapText="1"/>
    </xf>
    <xf numFmtId="0" fontId="12" fillId="0" borderId="48" xfId="0" applyFont="1" applyBorder="1" applyAlignment="1">
      <alignment horizontal="center" vertical="center"/>
    </xf>
    <xf numFmtId="0" fontId="12" fillId="0" borderId="48" xfId="0" applyFont="1" applyBorder="1" applyAlignment="1">
      <alignment horizontal="center" vertical="center" wrapText="1"/>
    </xf>
    <xf numFmtId="0" fontId="23" fillId="0" borderId="3" xfId="0" applyFont="1" applyBorder="1" applyAlignment="1">
      <alignment wrapText="1"/>
    </xf>
    <xf numFmtId="0" fontId="23" fillId="0" borderId="0" xfId="0" applyFont="1" applyBorder="1" applyAlignment="1">
      <alignment wrapText="1"/>
    </xf>
    <xf numFmtId="0" fontId="23" fillId="0" borderId="7" xfId="0" applyFont="1" applyBorder="1" applyAlignment="1">
      <alignment wrapText="1"/>
    </xf>
    <xf numFmtId="0" fontId="23" fillId="0" borderId="7" xfId="0" applyFont="1" applyBorder="1" applyAlignment="1">
      <alignment horizontal="justify"/>
    </xf>
    <xf numFmtId="0" fontId="23" fillId="0" borderId="40" xfId="0" applyFont="1" applyBorder="1" applyAlignment="1">
      <alignment wrapText="1"/>
    </xf>
    <xf numFmtId="0" fontId="23" fillId="0" borderId="97" xfId="0" applyFont="1" applyBorder="1" applyAlignment="1">
      <alignment wrapText="1"/>
    </xf>
    <xf numFmtId="49" fontId="22" fillId="3" borderId="95" xfId="0" applyNumberFormat="1" applyFont="1" applyFill="1" applyBorder="1" applyAlignment="1" applyProtection="1">
      <alignment horizontal="center" vertical="center" wrapText="1"/>
    </xf>
    <xf numFmtId="0" fontId="23" fillId="0" borderId="38" xfId="0" applyFont="1" applyFill="1" applyBorder="1" applyAlignment="1" applyProtection="1">
      <alignment horizontal="left" vertical="top" wrapText="1"/>
    </xf>
    <xf numFmtId="0" fontId="23" fillId="3" borderId="30" xfId="0" applyFont="1" applyFill="1" applyBorder="1" applyAlignment="1" applyProtection="1">
      <alignment horizontal="left" vertical="center" wrapText="1"/>
    </xf>
    <xf numFmtId="49" fontId="23" fillId="3" borderId="95" xfId="0" applyNumberFormat="1" applyFont="1" applyFill="1" applyBorder="1" applyAlignment="1" applyProtection="1">
      <alignment horizontal="center" vertical="center" wrapText="1"/>
    </xf>
    <xf numFmtId="0" fontId="4" fillId="0" borderId="38" xfId="0" applyFont="1" applyFill="1" applyBorder="1" applyAlignment="1" applyProtection="1">
      <alignment horizontal="justify" vertical="top" wrapText="1"/>
    </xf>
    <xf numFmtId="0" fontId="15" fillId="0" borderId="0" xfId="0" applyNumberFormat="1" applyFont="1" applyFill="1" applyAlignment="1" applyProtection="1">
      <protection locked="0"/>
    </xf>
    <xf numFmtId="0" fontId="22" fillId="5" borderId="61" xfId="0" applyFont="1" applyFill="1" applyBorder="1" applyAlignment="1" applyProtection="1">
      <alignment vertical="top" wrapText="1"/>
    </xf>
    <xf numFmtId="49" fontId="22" fillId="0" borderId="35" xfId="0" applyNumberFormat="1" applyFont="1" applyBorder="1" applyAlignment="1" applyProtection="1">
      <alignment vertical="center"/>
    </xf>
    <xf numFmtId="0" fontId="23" fillId="0" borderId="8" xfId="0" applyFont="1" applyFill="1" applyBorder="1" applyAlignment="1" applyProtection="1">
      <alignment vertical="center" wrapText="1"/>
    </xf>
    <xf numFmtId="0" fontId="23" fillId="0" borderId="59" xfId="0" applyFont="1" applyFill="1" applyBorder="1" applyAlignment="1" applyProtection="1">
      <alignment vertical="center" wrapText="1"/>
    </xf>
    <xf numFmtId="49" fontId="28" fillId="3" borderId="12" xfId="0" applyNumberFormat="1"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101" xfId="0" applyFont="1" applyFill="1" applyBorder="1" applyAlignment="1" applyProtection="1">
      <alignment vertical="center" wrapText="1"/>
    </xf>
    <xf numFmtId="0" fontId="23" fillId="0" borderId="104" xfId="0" applyFont="1" applyFill="1" applyBorder="1" applyAlignment="1" applyProtection="1">
      <alignment vertical="center" wrapText="1"/>
    </xf>
    <xf numFmtId="0" fontId="23" fillId="0" borderId="103" xfId="0" applyFont="1" applyBorder="1" applyAlignment="1">
      <alignment vertical="top" wrapText="1"/>
    </xf>
    <xf numFmtId="0" fontId="45" fillId="0" borderId="42" xfId="0" applyFont="1" applyBorder="1" applyAlignment="1">
      <alignment vertical="top" wrapText="1"/>
    </xf>
    <xf numFmtId="0" fontId="45" fillId="0" borderId="98" xfId="0" applyFont="1" applyBorder="1" applyAlignment="1">
      <alignment vertical="top" wrapText="1"/>
    </xf>
    <xf numFmtId="0" fontId="49" fillId="0" borderId="70" xfId="0" applyFont="1" applyBorder="1" applyAlignment="1">
      <alignment vertical="top" wrapText="1"/>
    </xf>
    <xf numFmtId="0" fontId="49" fillId="0" borderId="40" xfId="0" applyFont="1" applyBorder="1" applyAlignment="1">
      <alignment vertical="top" wrapText="1"/>
    </xf>
    <xf numFmtId="0" fontId="23" fillId="0" borderId="42" xfId="0" applyFont="1" applyBorder="1" applyAlignment="1">
      <alignment vertical="center" wrapText="1"/>
    </xf>
    <xf numFmtId="0" fontId="23" fillId="0" borderId="40" xfId="0" applyFont="1" applyBorder="1" applyAlignment="1">
      <alignment vertical="center"/>
    </xf>
    <xf numFmtId="0" fontId="22" fillId="0" borderId="8" xfId="0" applyFont="1" applyFill="1" applyBorder="1" applyAlignment="1" applyProtection="1">
      <alignment vertical="center" wrapText="1"/>
    </xf>
    <xf numFmtId="0" fontId="23" fillId="0" borderId="0" xfId="0" applyFont="1" applyAlignment="1" applyProtection="1">
      <protection locked="0"/>
    </xf>
    <xf numFmtId="0" fontId="4" fillId="0" borderId="0" xfId="0" applyFont="1" applyAlignment="1" applyProtection="1">
      <protection locked="0"/>
    </xf>
    <xf numFmtId="0" fontId="4" fillId="0" borderId="0" xfId="0" applyFont="1" applyAlignment="1" applyProtection="1"/>
    <xf numFmtId="0" fontId="0" fillId="0" borderId="0" xfId="0" applyAlignment="1" applyProtection="1"/>
    <xf numFmtId="0" fontId="0" fillId="0" borderId="0" xfId="0" applyAlignment="1"/>
    <xf numFmtId="3" fontId="23" fillId="3" borderId="38" xfId="0" applyNumberFormat="1" applyFont="1" applyFill="1" applyBorder="1" applyAlignment="1" applyProtection="1">
      <alignment vertical="center"/>
    </xf>
    <xf numFmtId="0" fontId="23" fillId="3" borderId="38" xfId="0" applyFont="1" applyFill="1" applyBorder="1" applyAlignment="1" applyProtection="1">
      <alignment horizontal="left" vertical="center" wrapText="1"/>
    </xf>
    <xf numFmtId="165" fontId="51" fillId="3" borderId="70" xfId="0" applyNumberFormat="1" applyFont="1" applyFill="1" applyBorder="1" applyAlignment="1" applyProtection="1">
      <alignment vertical="center"/>
    </xf>
    <xf numFmtId="0" fontId="46" fillId="0" borderId="3" xfId="0" applyNumberFormat="1" applyFont="1" applyBorder="1" applyAlignment="1">
      <alignment horizontal="left" vertical="center" wrapText="1"/>
    </xf>
    <xf numFmtId="0" fontId="12" fillId="0" borderId="100" xfId="0" applyFont="1" applyBorder="1"/>
    <xf numFmtId="0" fontId="23" fillId="0" borderId="40" xfId="0" applyFont="1" applyFill="1" applyBorder="1" applyAlignment="1" applyProtection="1">
      <alignment vertical="center" wrapText="1"/>
    </xf>
    <xf numFmtId="0" fontId="23" fillId="0" borderId="70" xfId="0" applyFont="1" applyFill="1" applyBorder="1" applyAlignment="1" applyProtection="1">
      <alignment vertical="center" wrapText="1"/>
    </xf>
    <xf numFmtId="49" fontId="22" fillId="3" borderId="105" xfId="0" applyNumberFormat="1" applyFont="1" applyFill="1" applyBorder="1" applyAlignment="1" applyProtection="1">
      <alignment horizontal="center" vertical="center" wrapText="1"/>
    </xf>
    <xf numFmtId="49" fontId="22" fillId="3" borderId="106" xfId="0" applyNumberFormat="1" applyFont="1" applyFill="1" applyBorder="1" applyAlignment="1" applyProtection="1">
      <alignment horizontal="center" vertical="center" wrapText="1"/>
    </xf>
    <xf numFmtId="0" fontId="22" fillId="3" borderId="38" xfId="0" applyFont="1" applyFill="1" applyBorder="1" applyAlignment="1" applyProtection="1">
      <alignment vertical="center" wrapText="1"/>
    </xf>
    <xf numFmtId="0" fontId="31" fillId="3" borderId="38" xfId="0" applyFont="1" applyFill="1" applyBorder="1" applyAlignment="1" applyProtection="1">
      <alignment vertical="center" wrapText="1"/>
    </xf>
    <xf numFmtId="165" fontId="22" fillId="3" borderId="38" xfId="0" applyNumberFormat="1" applyFont="1" applyFill="1" applyBorder="1" applyAlignment="1" applyProtection="1">
      <alignment vertical="center"/>
    </xf>
    <xf numFmtId="3" fontId="22" fillId="3" borderId="38" xfId="0" applyNumberFormat="1" applyFont="1" applyFill="1" applyBorder="1" applyAlignment="1" applyProtection="1">
      <alignment vertical="center"/>
    </xf>
    <xf numFmtId="165" fontId="22" fillId="3" borderId="42" xfId="0" applyNumberFormat="1" applyFont="1" applyFill="1" applyBorder="1" applyAlignment="1" applyProtection="1">
      <alignment vertical="center"/>
    </xf>
    <xf numFmtId="3" fontId="23" fillId="3" borderId="4" xfId="0" applyNumberFormat="1" applyFont="1" applyFill="1" applyBorder="1" applyAlignment="1" applyProtection="1">
      <alignment horizontal="center" vertical="center" wrapText="1"/>
    </xf>
    <xf numFmtId="0" fontId="23" fillId="3" borderId="5" xfId="0" applyFont="1" applyFill="1" applyBorder="1" applyAlignment="1" applyProtection="1">
      <alignment horizontal="left" vertical="center" wrapText="1"/>
    </xf>
    <xf numFmtId="49" fontId="23" fillId="3" borderId="5" xfId="0" applyNumberFormat="1" applyFont="1" applyFill="1" applyBorder="1" applyAlignment="1" applyProtection="1">
      <alignment horizontal="center" vertical="center" wrapText="1"/>
    </xf>
    <xf numFmtId="165" fontId="23" fillId="3" borderId="5" xfId="0" applyNumberFormat="1" applyFont="1" applyFill="1" applyBorder="1" applyAlignment="1" applyProtection="1">
      <alignment horizontal="center" vertical="center"/>
    </xf>
    <xf numFmtId="3" fontId="23" fillId="3" borderId="5" xfId="0" applyNumberFormat="1" applyFont="1" applyFill="1" applyBorder="1" applyAlignment="1" applyProtection="1">
      <alignment horizontal="center" vertical="center"/>
    </xf>
    <xf numFmtId="0" fontId="23" fillId="0" borderId="107" xfId="0" applyFont="1" applyFill="1" applyBorder="1" applyAlignment="1" applyProtection="1">
      <alignment vertical="center" wrapText="1"/>
    </xf>
    <xf numFmtId="0" fontId="12" fillId="0" borderId="52" xfId="0" applyFont="1" applyBorder="1"/>
    <xf numFmtId="0" fontId="0" fillId="0" borderId="52" xfId="0" applyBorder="1"/>
    <xf numFmtId="0" fontId="12" fillId="0" borderId="0" xfId="0" applyFont="1" applyBorder="1"/>
    <xf numFmtId="0" fontId="0" fillId="0" borderId="0" xfId="0" applyBorder="1"/>
    <xf numFmtId="0" fontId="23" fillId="0" borderId="0" xfId="0" applyFont="1" applyBorder="1" applyAlignment="1">
      <alignment vertical="center" wrapText="1"/>
    </xf>
    <xf numFmtId="3" fontId="23" fillId="3" borderId="9" xfId="0" applyNumberFormat="1" applyFont="1" applyFill="1" applyBorder="1" applyAlignment="1" applyProtection="1">
      <alignment horizontal="center" vertical="center" wrapText="1"/>
    </xf>
    <xf numFmtId="0" fontId="23" fillId="0" borderId="60" xfId="0" applyFont="1" applyBorder="1" applyAlignment="1">
      <alignment vertical="top" wrapText="1"/>
    </xf>
    <xf numFmtId="49" fontId="23" fillId="3" borderId="108" xfId="0" applyNumberFormat="1" applyFont="1" applyFill="1" applyBorder="1" applyAlignment="1" applyProtection="1">
      <alignment horizontal="center" vertical="center" wrapText="1"/>
    </xf>
    <xf numFmtId="165" fontId="23" fillId="3" borderId="10" xfId="0" applyNumberFormat="1" applyFont="1" applyFill="1" applyBorder="1" applyAlignment="1" applyProtection="1">
      <alignment vertical="center"/>
    </xf>
    <xf numFmtId="3" fontId="23" fillId="3" borderId="10" xfId="0" applyNumberFormat="1" applyFont="1" applyFill="1" applyBorder="1" applyAlignment="1" applyProtection="1">
      <alignment vertical="center"/>
    </xf>
    <xf numFmtId="165" fontId="23" fillId="3" borderId="109" xfId="0" applyNumberFormat="1" applyFont="1" applyFill="1" applyBorder="1" applyAlignment="1" applyProtection="1">
      <alignment vertical="center"/>
    </xf>
    <xf numFmtId="0" fontId="44" fillId="0" borderId="109" xfId="0" applyFont="1" applyBorder="1" applyAlignment="1">
      <alignment vertical="center"/>
    </xf>
    <xf numFmtId="0" fontId="12" fillId="0" borderId="60" xfId="0" applyFont="1" applyBorder="1"/>
    <xf numFmtId="0" fontId="0" fillId="0" borderId="60" xfId="0" applyBorder="1"/>
    <xf numFmtId="0" fontId="52" fillId="0" borderId="48" xfId="0" applyFont="1" applyBorder="1" applyAlignment="1">
      <alignment horizontal="center" vertical="top" wrapText="1"/>
    </xf>
    <xf numFmtId="0" fontId="0" fillId="0" borderId="48" xfId="0" applyBorder="1" applyAlignment="1">
      <alignment horizontal="center"/>
    </xf>
    <xf numFmtId="0" fontId="25" fillId="0" borderId="0" xfId="0" applyFont="1" applyAlignment="1" applyProtection="1">
      <alignment wrapText="1"/>
      <protection locked="0"/>
    </xf>
    <xf numFmtId="165" fontId="49" fillId="3" borderId="7" xfId="0" applyNumberFormat="1" applyFont="1" applyFill="1" applyBorder="1" applyAlignment="1" applyProtection="1">
      <alignment vertical="center"/>
    </xf>
    <xf numFmtId="3" fontId="23" fillId="3" borderId="38" xfId="0" applyNumberFormat="1" applyFont="1" applyFill="1" applyBorder="1" applyAlignment="1" applyProtection="1">
      <alignment vertical="center"/>
    </xf>
    <xf numFmtId="0" fontId="23" fillId="0" borderId="52" xfId="0" applyFont="1" applyFill="1" applyBorder="1" applyAlignment="1" applyProtection="1">
      <alignment horizontal="center" vertical="top" wrapText="1"/>
    </xf>
    <xf numFmtId="0" fontId="23" fillId="3" borderId="38" xfId="0" applyFont="1" applyFill="1" applyBorder="1" applyAlignment="1" applyProtection="1">
      <alignment horizontal="center" vertical="center" wrapText="1"/>
    </xf>
    <xf numFmtId="0" fontId="23" fillId="3" borderId="38" xfId="0" applyFont="1" applyFill="1" applyBorder="1" applyAlignment="1" applyProtection="1">
      <alignment horizontal="left" vertical="center" wrapText="1"/>
    </xf>
    <xf numFmtId="0" fontId="0" fillId="0" borderId="38" xfId="0" applyBorder="1" applyAlignment="1">
      <alignment horizontal="center" vertical="center" wrapText="1"/>
    </xf>
    <xf numFmtId="165" fontId="23" fillId="3" borderId="70" xfId="0" applyNumberFormat="1" applyFont="1" applyFill="1" applyBorder="1" applyAlignment="1" applyProtection="1">
      <alignment horizontal="center" vertical="center" wrapText="1"/>
    </xf>
    <xf numFmtId="165" fontId="23" fillId="3" borderId="69"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vertical="center" wrapText="1"/>
    </xf>
    <xf numFmtId="49" fontId="22" fillId="5" borderId="35" xfId="0" applyNumberFormat="1" applyFont="1" applyFill="1" applyBorder="1" applyAlignment="1" applyProtection="1">
      <alignment horizontal="center" vertical="center" wrapText="1"/>
    </xf>
    <xf numFmtId="49" fontId="22" fillId="5" borderId="50" xfId="0" applyNumberFormat="1"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wrapText="1"/>
    </xf>
    <xf numFmtId="0" fontId="22" fillId="5" borderId="50" xfId="0" applyFont="1" applyFill="1" applyBorder="1" applyAlignment="1" applyProtection="1">
      <alignment horizontal="center" vertical="center" wrapText="1"/>
    </xf>
    <xf numFmtId="0" fontId="22" fillId="5" borderId="53" xfId="0" applyFont="1" applyFill="1" applyBorder="1" applyAlignment="1" applyProtection="1">
      <alignment horizontal="center" vertical="center" wrapText="1"/>
    </xf>
    <xf numFmtId="0" fontId="22" fillId="5" borderId="51"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55" xfId="0" applyFont="1" applyFill="1" applyBorder="1" applyAlignment="1" applyProtection="1">
      <alignment horizontal="center" vertical="center" wrapText="1"/>
    </xf>
    <xf numFmtId="0" fontId="25" fillId="0" borderId="2" xfId="0" applyFont="1" applyBorder="1" applyAlignment="1" applyProtection="1">
      <alignment horizontal="center"/>
      <protection locked="0"/>
    </xf>
    <xf numFmtId="0" fontId="22" fillId="5" borderId="52"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60" xfId="0" applyFont="1" applyFill="1" applyBorder="1" applyAlignment="1" applyProtection="1">
      <alignment horizontal="center" vertical="center" wrapText="1"/>
    </xf>
    <xf numFmtId="0" fontId="25" fillId="0" borderId="0" xfId="0" applyFont="1" applyAlignment="1" applyProtection="1">
      <alignment horizontal="center" wrapText="1"/>
      <protection locked="0"/>
    </xf>
    <xf numFmtId="0" fontId="53" fillId="0" borderId="2" xfId="3" applyBorder="1" applyAlignment="1" applyProtection="1">
      <alignment horizontal="center"/>
      <protection locked="0"/>
    </xf>
    <xf numFmtId="0" fontId="23" fillId="0" borderId="2" xfId="0" applyFont="1" applyBorder="1" applyAlignment="1" applyProtection="1">
      <alignment horizontal="center"/>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0" fontId="22" fillId="0" borderId="71" xfId="0" applyFont="1" applyFill="1" applyBorder="1" applyAlignment="1" applyProtection="1">
      <alignment vertical="center" wrapText="1"/>
    </xf>
    <xf numFmtId="0" fontId="22" fillId="0" borderId="72" xfId="0" applyFont="1" applyFill="1" applyBorder="1" applyAlignment="1" applyProtection="1">
      <alignment vertical="center" wrapText="1"/>
    </xf>
    <xf numFmtId="0" fontId="22" fillId="0" borderId="62" xfId="0" applyFont="1" applyFill="1" applyBorder="1" applyAlignment="1" applyProtection="1">
      <alignment vertical="center" wrapText="1"/>
    </xf>
    <xf numFmtId="0" fontId="22" fillId="5" borderId="63" xfId="0" applyFont="1" applyFill="1" applyBorder="1" applyAlignment="1" applyProtection="1">
      <alignment horizontal="center" vertical="center" wrapText="1"/>
    </xf>
    <xf numFmtId="0" fontId="22" fillId="5" borderId="61" xfId="0" applyFont="1" applyFill="1" applyBorder="1" applyAlignment="1" applyProtection="1">
      <alignment horizontal="center" vertical="center" wrapText="1"/>
    </xf>
    <xf numFmtId="0" fontId="22" fillId="5" borderId="49" xfId="0" applyFont="1" applyFill="1" applyBorder="1" applyAlignment="1" applyProtection="1">
      <alignment horizontal="center" vertical="center" wrapText="1"/>
    </xf>
    <xf numFmtId="0" fontId="22" fillId="5" borderId="68"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66" xfId="0" applyFont="1" applyFill="1" applyBorder="1" applyAlignment="1" applyProtection="1">
      <alignment horizontal="center" vertical="center" wrapText="1"/>
    </xf>
    <xf numFmtId="0" fontId="22" fillId="5" borderId="66" xfId="0" applyFont="1" applyFill="1" applyBorder="1" applyAlignment="1" applyProtection="1">
      <alignment horizontal="center" vertical="center" wrapText="1"/>
    </xf>
    <xf numFmtId="0" fontId="13"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protection locked="0"/>
    </xf>
    <xf numFmtId="0" fontId="20" fillId="0" borderId="60"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2" fillId="5" borderId="35" xfId="0" applyFont="1" applyFill="1" applyBorder="1" applyAlignment="1" applyProtection="1">
      <alignment horizontal="center" vertical="center" textRotation="90" wrapText="1"/>
    </xf>
    <xf numFmtId="0" fontId="22" fillId="5" borderId="50" xfId="0" applyFont="1" applyFill="1" applyBorder="1" applyAlignment="1" applyProtection="1">
      <alignment horizontal="center" vertical="center" textRotation="90" wrapText="1"/>
    </xf>
    <xf numFmtId="0" fontId="22" fillId="5" borderId="53" xfId="0" applyFont="1" applyFill="1" applyBorder="1" applyAlignment="1" applyProtection="1">
      <alignment horizontal="center" vertical="center" textRotation="90" wrapText="1"/>
    </xf>
    <xf numFmtId="0" fontId="11" fillId="15" borderId="88" xfId="0" applyFont="1" applyFill="1" applyBorder="1" applyAlignment="1" applyProtection="1">
      <alignment horizontal="center" vertical="top" wrapText="1"/>
    </xf>
    <xf numFmtId="0" fontId="11" fillId="15" borderId="84" xfId="0" applyFont="1" applyFill="1" applyBorder="1" applyAlignment="1" applyProtection="1">
      <alignment horizontal="center" vertical="top" wrapText="1"/>
    </xf>
    <xf numFmtId="0" fontId="11" fillId="15" borderId="89" xfId="0" applyFont="1" applyFill="1" applyBorder="1" applyAlignment="1" applyProtection="1">
      <alignment horizontal="center" vertical="top" wrapText="1"/>
    </xf>
    <xf numFmtId="0" fontId="21" fillId="0" borderId="45" xfId="0" applyFont="1" applyBorder="1" applyAlignment="1">
      <alignment horizontal="center" vertical="top" wrapText="1"/>
    </xf>
    <xf numFmtId="0" fontId="21" fillId="0" borderId="21"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58" xfId="0" applyFont="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2" xfId="0" applyFont="1" applyBorder="1" applyAlignment="1">
      <alignment horizontal="center" vertical="top" wrapText="1"/>
    </xf>
    <xf numFmtId="0" fontId="21" fillId="0" borderId="14" xfId="0" applyFont="1" applyBorder="1" applyAlignment="1">
      <alignment horizontal="center" vertical="top" wrapText="1"/>
    </xf>
    <xf numFmtId="0" fontId="21" fillId="0" borderId="16" xfId="0" applyFont="1" applyBorder="1" applyAlignment="1">
      <alignment horizontal="center" vertical="top" wrapText="1"/>
    </xf>
    <xf numFmtId="0" fontId="21" fillId="0" borderId="24"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23" xfId="0" applyFont="1" applyBorder="1" applyAlignment="1">
      <alignment horizontal="center" vertical="top" wrapText="1"/>
    </xf>
    <xf numFmtId="0" fontId="21" fillId="0" borderId="7" xfId="0" applyFont="1" applyBorder="1" applyAlignment="1">
      <alignment horizontal="center" vertical="top" wrapText="1"/>
    </xf>
    <xf numFmtId="0" fontId="21" fillId="0" borderId="17" xfId="0" applyFont="1" applyBorder="1" applyAlignment="1">
      <alignment horizontal="center" vertical="top" wrapText="1"/>
    </xf>
    <xf numFmtId="0" fontId="21" fillId="0" borderId="56" xfId="0" applyFont="1" applyBorder="1" applyAlignment="1">
      <alignment horizontal="center" vertical="top" wrapText="1"/>
    </xf>
    <xf numFmtId="0" fontId="21" fillId="0" borderId="32" xfId="0" applyFont="1" applyBorder="1" applyAlignment="1">
      <alignment horizontal="center" vertical="top" wrapText="1"/>
    </xf>
    <xf numFmtId="0" fontId="21" fillId="0" borderId="57" xfId="0" applyFont="1" applyBorder="1" applyAlignment="1">
      <alignment horizontal="center" vertical="top" wrapText="1"/>
    </xf>
  </cellXfs>
  <cellStyles count="4">
    <cellStyle name="Гиперссылка" xfId="3" builtinId="8"/>
    <cellStyle name="Обычный" xfId="0" builtinId="0"/>
    <cellStyle name="Обычный 2" xfId="1"/>
    <cellStyle name="Финансовый" xfId="2" builtinId="3"/>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253</xdr:row>
      <xdr:rowOff>0</xdr:rowOff>
    </xdr:from>
    <xdr:to>
      <xdr:col>2</xdr:col>
      <xdr:colOff>352425</xdr:colOff>
      <xdr:row>253</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253</xdr:row>
      <xdr:rowOff>0</xdr:rowOff>
    </xdr:from>
    <xdr:to>
      <xdr:col>2</xdr:col>
      <xdr:colOff>352425</xdr:colOff>
      <xdr:row>253</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232</xdr:row>
      <xdr:rowOff>0</xdr:rowOff>
    </xdr:from>
    <xdr:to>
      <xdr:col>2</xdr:col>
      <xdr:colOff>352425</xdr:colOff>
      <xdr:row>232</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249</xdr:row>
      <xdr:rowOff>0</xdr:rowOff>
    </xdr:from>
    <xdr:to>
      <xdr:col>2</xdr:col>
      <xdr:colOff>352425</xdr:colOff>
      <xdr:row>250</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249</xdr:row>
      <xdr:rowOff>0</xdr:rowOff>
    </xdr:from>
    <xdr:to>
      <xdr:col>2</xdr:col>
      <xdr:colOff>352425</xdr:colOff>
      <xdr:row>250</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232</xdr:row>
      <xdr:rowOff>0</xdr:rowOff>
    </xdr:from>
    <xdr:to>
      <xdr:col>2</xdr:col>
      <xdr:colOff>352425</xdr:colOff>
      <xdr:row>232</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251</xdr:row>
      <xdr:rowOff>0</xdr:rowOff>
    </xdr:from>
    <xdr:to>
      <xdr:col>1</xdr:col>
      <xdr:colOff>352425</xdr:colOff>
      <xdr:row>251</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251</xdr:row>
      <xdr:rowOff>0</xdr:rowOff>
    </xdr:from>
    <xdr:to>
      <xdr:col>1</xdr:col>
      <xdr:colOff>352425</xdr:colOff>
      <xdr:row>251</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234</xdr:row>
      <xdr:rowOff>0</xdr:rowOff>
    </xdr:from>
    <xdr:to>
      <xdr:col>1</xdr:col>
      <xdr:colOff>352425</xdr:colOff>
      <xdr:row>234</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office@dorkomi.ru"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 zoomScale="85" zoomScaleSheetLayoutView="85" workbookViewId="0">
      <selection activeCell="B13" sqref="B13"/>
    </sheetView>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166" t="s">
        <v>128</v>
      </c>
    </row>
    <row r="2" spans="1:3">
      <c r="B2" s="167"/>
    </row>
    <row r="3" spans="1:3">
      <c r="B3" s="167"/>
    </row>
    <row r="5" spans="1:3" ht="72">
      <c r="B5" s="236" t="s">
        <v>554</v>
      </c>
    </row>
    <row r="6" spans="1:3" ht="21" customHeight="1">
      <c r="B6" s="237" t="s">
        <v>526</v>
      </c>
      <c r="C6" s="237"/>
    </row>
    <row r="7" spans="1:3" ht="37.5" customHeight="1">
      <c r="B7" s="237" t="s">
        <v>546</v>
      </c>
      <c r="C7" s="237"/>
    </row>
    <row r="8" spans="1:3" ht="36.75" customHeight="1">
      <c r="B8" s="238" t="s">
        <v>553</v>
      </c>
      <c r="C8" s="238"/>
    </row>
    <row r="9" spans="1:3" ht="48.75" customHeight="1">
      <c r="B9" s="239" t="s">
        <v>547</v>
      </c>
      <c r="C9" s="239"/>
    </row>
    <row r="10" spans="1:3" ht="111" customHeight="1">
      <c r="B10" s="240" t="s">
        <v>555</v>
      </c>
      <c r="C10" s="240"/>
    </row>
    <row r="11" spans="1:3" ht="51.75" hidden="1" customHeight="1" outlineLevel="1">
      <c r="B11" s="241" t="s">
        <v>528</v>
      </c>
      <c r="C11" s="241"/>
    </row>
    <row r="12" spans="1:3" ht="15.75" collapsed="1">
      <c r="B12" s="237" t="s">
        <v>527</v>
      </c>
      <c r="C12" s="237"/>
    </row>
    <row r="13" spans="1:3" ht="110.25">
      <c r="B13" s="239" t="s">
        <v>529</v>
      </c>
      <c r="C13" s="239"/>
    </row>
    <row r="14" spans="1:3" ht="96" customHeight="1">
      <c r="B14" s="240" t="s">
        <v>530</v>
      </c>
      <c r="C14" s="240"/>
    </row>
    <row r="15" spans="1:3" ht="63">
      <c r="B15" s="240" t="s">
        <v>531</v>
      </c>
      <c r="C15" s="240"/>
    </row>
    <row r="16" spans="1:3" ht="90.75" customHeight="1">
      <c r="B16" s="240" t="s">
        <v>532</v>
      </c>
      <c r="C16" s="240"/>
    </row>
    <row r="17" spans="2:3" ht="157.5">
      <c r="B17" s="240" t="s">
        <v>533</v>
      </c>
      <c r="C17" s="240"/>
    </row>
    <row r="18" spans="2:3" ht="54" customHeight="1">
      <c r="B18" s="240" t="s">
        <v>548</v>
      </c>
      <c r="C18" s="240"/>
    </row>
    <row r="19" spans="2:3" ht="55.5" customHeight="1">
      <c r="B19" s="240" t="s">
        <v>534</v>
      </c>
      <c r="C19" s="240"/>
    </row>
    <row r="20" spans="2:3" ht="69" customHeight="1">
      <c r="B20" s="240" t="s">
        <v>549</v>
      </c>
      <c r="C20" s="240"/>
    </row>
    <row r="21" spans="2:3" ht="55.5" customHeight="1">
      <c r="B21" s="240" t="s">
        <v>535</v>
      </c>
      <c r="C21" s="240"/>
    </row>
    <row r="22" spans="2:3" ht="55.5" customHeight="1">
      <c r="B22" s="240" t="s">
        <v>550</v>
      </c>
      <c r="C22" s="240"/>
    </row>
    <row r="23" spans="2:3" ht="85.5" customHeight="1">
      <c r="B23" s="242" t="s">
        <v>536</v>
      </c>
      <c r="C23" s="242"/>
    </row>
    <row r="24" spans="2:3" ht="83.25" customHeight="1">
      <c r="B24" s="242" t="s">
        <v>551</v>
      </c>
      <c r="C24" s="242"/>
    </row>
    <row r="25" spans="2:3" ht="87.75" customHeight="1">
      <c r="B25" s="240" t="s">
        <v>537</v>
      </c>
      <c r="C25" s="240"/>
    </row>
    <row r="26" spans="2:3" ht="20.25" customHeight="1">
      <c r="B26" s="240" t="s">
        <v>538</v>
      </c>
      <c r="C26" s="240"/>
    </row>
    <row r="27" spans="2:3" ht="19.5" customHeight="1">
      <c r="B27" s="240" t="s">
        <v>539</v>
      </c>
      <c r="C27" s="240"/>
    </row>
    <row r="28" spans="2:3" ht="69.75" customHeight="1">
      <c r="B28" s="240" t="s">
        <v>540</v>
      </c>
      <c r="C28" s="240"/>
    </row>
    <row r="29" spans="2:3" ht="35.25" customHeight="1">
      <c r="B29" s="240" t="s">
        <v>541</v>
      </c>
      <c r="C29" s="240"/>
    </row>
    <row r="30" spans="2:3" ht="36.75" customHeight="1">
      <c r="B30" s="240" t="s">
        <v>542</v>
      </c>
      <c r="C30" s="240"/>
    </row>
    <row r="31" spans="2:3" ht="19.5" customHeight="1">
      <c r="B31" s="240" t="s">
        <v>543</v>
      </c>
      <c r="C31" s="240"/>
    </row>
    <row r="32" spans="2:3" ht="63">
      <c r="B32" s="240" t="s">
        <v>544</v>
      </c>
      <c r="C32" s="240"/>
    </row>
    <row r="33" spans="2:3">
      <c r="B33" s="168"/>
      <c r="C33" s="168"/>
    </row>
    <row r="34" spans="2:3">
      <c r="B34" s="169"/>
      <c r="C34" s="169"/>
    </row>
    <row r="35" spans="2:3">
      <c r="B35" s="170" t="s">
        <v>193</v>
      </c>
      <c r="C35" s="170"/>
    </row>
    <row r="36" spans="2:3">
      <c r="B36" s="170" t="s">
        <v>348</v>
      </c>
      <c r="C36" s="170"/>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604"/>
  <sheetViews>
    <sheetView view="pageBreakPreview" zoomScale="85" zoomScaleNormal="85" zoomScaleSheetLayoutView="85" workbookViewId="0">
      <pane ySplit="10" topLeftCell="A29" activePane="bottomLeft" state="frozen"/>
      <selection pane="bottomLeft" activeCell="A16" sqref="A16:T175"/>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6.85546875" customWidth="1"/>
    <col min="13" max="13" width="10.85546875" customWidth="1"/>
    <col min="14" max="15" width="10.42578125" customWidth="1"/>
    <col min="16" max="16" width="10.85546875" customWidth="1"/>
    <col min="17" max="18" width="11.28515625" customWidth="1"/>
    <col min="19" max="19" width="7.140625" customWidth="1"/>
    <col min="20" max="20" width="42" style="334" customWidth="1"/>
  </cols>
  <sheetData>
    <row r="1" spans="1:21" s="1" customFormat="1" ht="25.5" customHeight="1">
      <c r="A1" s="19"/>
      <c r="B1" s="19"/>
      <c r="C1" s="415" t="s">
        <v>179</v>
      </c>
      <c r="D1" s="415"/>
      <c r="E1" s="415"/>
      <c r="F1" s="415"/>
      <c r="G1" s="415"/>
      <c r="H1" s="415"/>
      <c r="I1" s="415"/>
      <c r="J1" s="415"/>
      <c r="K1" s="415"/>
      <c r="L1" s="415"/>
      <c r="M1" s="415"/>
      <c r="N1" s="415"/>
      <c r="O1" s="415"/>
      <c r="P1" s="415"/>
      <c r="Q1" s="415"/>
      <c r="R1" s="415"/>
      <c r="S1" s="415"/>
      <c r="T1" s="415"/>
      <c r="U1" s="20"/>
    </row>
    <row r="2" spans="1:21" s="1" customFormat="1" ht="34.5" customHeight="1">
      <c r="A2" s="19"/>
      <c r="B2" s="19"/>
      <c r="C2" s="21"/>
      <c r="D2" s="418" t="s">
        <v>552</v>
      </c>
      <c r="E2" s="418"/>
      <c r="F2" s="418"/>
      <c r="G2" s="418"/>
      <c r="H2" s="418"/>
      <c r="I2" s="418"/>
      <c r="J2" s="418"/>
      <c r="K2" s="418"/>
      <c r="L2" s="418"/>
      <c r="M2" s="418"/>
      <c r="N2" s="418"/>
      <c r="O2" s="418"/>
      <c r="P2" s="418"/>
      <c r="Q2" s="418"/>
      <c r="R2" s="418"/>
      <c r="S2" s="418"/>
      <c r="T2" s="418"/>
      <c r="U2" s="20"/>
    </row>
    <row r="3" spans="1:21" s="1" customFormat="1" ht="20.25">
      <c r="A3" s="22"/>
      <c r="B3" s="22"/>
      <c r="C3" s="22"/>
      <c r="D3" s="22"/>
      <c r="E3" s="22"/>
      <c r="F3" s="22"/>
      <c r="I3" s="416" t="s">
        <v>16</v>
      </c>
      <c r="J3" s="416"/>
      <c r="K3" s="416"/>
      <c r="L3" s="416"/>
      <c r="M3" s="416"/>
      <c r="N3" s="416"/>
      <c r="O3" s="416"/>
      <c r="P3" s="416"/>
      <c r="Q3" s="416"/>
      <c r="R3" s="178"/>
      <c r="S3" s="178"/>
      <c r="T3" s="28"/>
      <c r="U3" s="28"/>
    </row>
    <row r="4" spans="1:21" s="1" customFormat="1" ht="18">
      <c r="A4" s="24"/>
      <c r="B4" s="24"/>
      <c r="C4" s="25"/>
      <c r="D4" s="25"/>
      <c r="E4" s="25"/>
      <c r="F4" s="25"/>
      <c r="G4" s="26"/>
      <c r="H4" s="26"/>
      <c r="I4" s="25"/>
      <c r="J4" s="25"/>
      <c r="K4" s="25"/>
      <c r="L4" s="25"/>
      <c r="N4" s="25" t="s">
        <v>0</v>
      </c>
      <c r="O4" s="25"/>
      <c r="T4" s="312"/>
      <c r="U4" s="20"/>
    </row>
    <row r="5" spans="1:21" s="1" customFormat="1" ht="18.75" thickBot="1">
      <c r="A5" s="24"/>
      <c r="B5" s="24"/>
      <c r="C5" s="27"/>
      <c r="D5" s="27"/>
      <c r="E5" s="27"/>
      <c r="F5" s="27"/>
      <c r="I5" s="27"/>
      <c r="J5" s="27"/>
      <c r="K5" s="40"/>
      <c r="L5" s="41"/>
      <c r="P5" s="171" t="s">
        <v>506</v>
      </c>
      <c r="Q5" s="417" t="s">
        <v>507</v>
      </c>
      <c r="R5" s="417"/>
      <c r="S5" s="417"/>
      <c r="T5" s="417"/>
      <c r="U5" s="20"/>
    </row>
    <row r="6" spans="1:21" ht="26.25" customHeight="1">
      <c r="A6" s="381" t="s">
        <v>212</v>
      </c>
      <c r="B6" s="381" t="s">
        <v>504</v>
      </c>
      <c r="C6" s="383" t="s">
        <v>503</v>
      </c>
      <c r="D6" s="419" t="s">
        <v>213</v>
      </c>
      <c r="E6" s="419" t="s">
        <v>214</v>
      </c>
      <c r="F6" s="386" t="s">
        <v>505</v>
      </c>
      <c r="G6" s="383" t="s">
        <v>200</v>
      </c>
      <c r="H6" s="401" t="s">
        <v>215</v>
      </c>
      <c r="I6" s="386" t="s">
        <v>228</v>
      </c>
      <c r="J6" s="401"/>
      <c r="K6" s="390" t="s">
        <v>226</v>
      </c>
      <c r="L6" s="390"/>
      <c r="M6" s="386" t="s">
        <v>102</v>
      </c>
      <c r="N6" s="390"/>
      <c r="O6" s="401"/>
      <c r="P6" s="386" t="s">
        <v>101</v>
      </c>
      <c r="Q6" s="401"/>
      <c r="R6" s="405" t="s">
        <v>234</v>
      </c>
      <c r="S6" s="406"/>
      <c r="T6" s="407"/>
      <c r="U6" s="23"/>
    </row>
    <row r="7" spans="1:21" ht="28.5" customHeight="1">
      <c r="A7" s="382"/>
      <c r="B7" s="382"/>
      <c r="C7" s="384"/>
      <c r="D7" s="420"/>
      <c r="E7" s="420"/>
      <c r="F7" s="387"/>
      <c r="G7" s="384"/>
      <c r="H7" s="402"/>
      <c r="I7" s="387"/>
      <c r="J7" s="402"/>
      <c r="K7" s="391"/>
      <c r="L7" s="391"/>
      <c r="M7" s="387"/>
      <c r="N7" s="391"/>
      <c r="O7" s="402"/>
      <c r="P7" s="387"/>
      <c r="Q7" s="402"/>
      <c r="R7" s="408"/>
      <c r="S7" s="409"/>
      <c r="T7" s="410"/>
      <c r="U7" s="23"/>
    </row>
    <row r="8" spans="1:21" ht="31.5" customHeight="1" thickBot="1">
      <c r="A8" s="382"/>
      <c r="B8" s="382"/>
      <c r="C8" s="384"/>
      <c r="D8" s="420"/>
      <c r="E8" s="420"/>
      <c r="F8" s="387"/>
      <c r="G8" s="384"/>
      <c r="H8" s="402"/>
      <c r="I8" s="388"/>
      <c r="J8" s="414"/>
      <c r="K8" s="392"/>
      <c r="L8" s="392"/>
      <c r="M8" s="387"/>
      <c r="N8" s="391"/>
      <c r="O8" s="402"/>
      <c r="P8" s="403"/>
      <c r="Q8" s="404"/>
      <c r="R8" s="411"/>
      <c r="S8" s="412"/>
      <c r="T8" s="413"/>
      <c r="U8" s="23"/>
    </row>
    <row r="9" spans="1:21" ht="105" customHeight="1" thickBot="1">
      <c r="A9" s="382"/>
      <c r="B9" s="382"/>
      <c r="C9" s="385"/>
      <c r="D9" s="421"/>
      <c r="E9" s="421"/>
      <c r="F9" s="388"/>
      <c r="G9" s="385"/>
      <c r="H9" s="414"/>
      <c r="I9" s="185" t="s">
        <v>227</v>
      </c>
      <c r="J9" s="96" t="s">
        <v>229</v>
      </c>
      <c r="K9" s="97" t="s">
        <v>119</v>
      </c>
      <c r="L9" s="97" t="s">
        <v>201</v>
      </c>
      <c r="M9" s="97" t="s">
        <v>99</v>
      </c>
      <c r="N9" s="97" t="s">
        <v>100</v>
      </c>
      <c r="O9" s="97" t="s">
        <v>524</v>
      </c>
      <c r="P9" s="95" t="s">
        <v>99</v>
      </c>
      <c r="Q9" s="98" t="s">
        <v>100</v>
      </c>
      <c r="R9" s="186" t="s">
        <v>230</v>
      </c>
      <c r="S9" s="186" t="s">
        <v>231</v>
      </c>
      <c r="T9" s="313" t="s">
        <v>232</v>
      </c>
      <c r="U9" s="23"/>
    </row>
    <row r="10" spans="1:21" ht="17.25" thickBot="1">
      <c r="A10" s="175" t="s">
        <v>2</v>
      </c>
      <c r="B10" s="175" t="s">
        <v>3</v>
      </c>
      <c r="C10" s="175" t="s">
        <v>203</v>
      </c>
      <c r="D10" s="175" t="s">
        <v>204</v>
      </c>
      <c r="E10" s="175" t="s">
        <v>205</v>
      </c>
      <c r="F10" s="175" t="s">
        <v>206</v>
      </c>
      <c r="G10" s="175" t="s">
        <v>346</v>
      </c>
      <c r="H10" s="175" t="s">
        <v>207</v>
      </c>
      <c r="I10" s="175" t="s">
        <v>216</v>
      </c>
      <c r="J10" s="175" t="s">
        <v>217</v>
      </c>
      <c r="K10" s="175" t="s">
        <v>218</v>
      </c>
      <c r="L10" s="175" t="s">
        <v>219</v>
      </c>
      <c r="M10" s="175" t="s">
        <v>220</v>
      </c>
      <c r="N10" s="175" t="s">
        <v>221</v>
      </c>
      <c r="O10" s="175" t="s">
        <v>222</v>
      </c>
      <c r="P10" s="175" t="s">
        <v>223</v>
      </c>
      <c r="Q10" s="175" t="s">
        <v>347</v>
      </c>
      <c r="R10" s="175" t="s">
        <v>224</v>
      </c>
      <c r="S10" s="175" t="s">
        <v>225</v>
      </c>
      <c r="T10" s="314" t="s">
        <v>233</v>
      </c>
      <c r="U10" s="23"/>
    </row>
    <row r="11" spans="1:21" ht="16.5">
      <c r="A11" s="42" t="s">
        <v>198</v>
      </c>
      <c r="B11" s="182"/>
      <c r="C11" s="177" t="s">
        <v>202</v>
      </c>
      <c r="D11" s="177"/>
      <c r="E11" s="177"/>
      <c r="F11" s="43">
        <f t="shared" ref="F11:Q11" si="0">SUM(F13:F15)</f>
        <v>611891.27798999986</v>
      </c>
      <c r="G11" s="43">
        <f t="shared" si="0"/>
        <v>599758.78611000022</v>
      </c>
      <c r="H11" s="43">
        <f t="shared" si="0"/>
        <v>599758.82211000018</v>
      </c>
      <c r="I11" s="43">
        <f t="shared" si="0"/>
        <v>581499.49685999984</v>
      </c>
      <c r="J11" s="43">
        <f t="shared" si="0"/>
        <v>579475.67686000024</v>
      </c>
      <c r="K11" s="45">
        <f t="shared" si="0"/>
        <v>379.6</v>
      </c>
      <c r="L11" s="45">
        <f t="shared" si="0"/>
        <v>379.6</v>
      </c>
      <c r="M11" s="43">
        <f t="shared" si="0"/>
        <v>564148.34245999984</v>
      </c>
      <c r="N11" s="43">
        <f t="shared" si="0"/>
        <v>379023.95527999999</v>
      </c>
      <c r="O11" s="43">
        <f t="shared" si="0"/>
        <v>0</v>
      </c>
      <c r="P11" s="43">
        <f t="shared" si="0"/>
        <v>564199.62246000022</v>
      </c>
      <c r="Q11" s="43">
        <f t="shared" si="0"/>
        <v>379700.42937999987</v>
      </c>
      <c r="R11" s="45"/>
      <c r="S11" s="187"/>
      <c r="T11" s="398" t="s">
        <v>198</v>
      </c>
      <c r="U11" s="23"/>
    </row>
    <row r="12" spans="1:21" ht="16.5">
      <c r="A12" s="172" t="s">
        <v>198</v>
      </c>
      <c r="B12" s="183"/>
      <c r="C12" s="181" t="s">
        <v>194</v>
      </c>
      <c r="D12" s="179"/>
      <c r="E12" s="179"/>
      <c r="F12" s="199"/>
      <c r="G12" s="200"/>
      <c r="H12" s="200"/>
      <c r="I12" s="200"/>
      <c r="J12" s="200"/>
      <c r="K12" s="200"/>
      <c r="L12" s="200"/>
      <c r="M12" s="200"/>
      <c r="N12" s="200"/>
      <c r="O12" s="200"/>
      <c r="P12" s="200"/>
      <c r="Q12" s="200"/>
      <c r="R12" s="188"/>
      <c r="S12" s="188"/>
      <c r="T12" s="399"/>
      <c r="U12" s="23"/>
    </row>
    <row r="13" spans="1:21" ht="16.5">
      <c r="A13" s="172" t="s">
        <v>198</v>
      </c>
      <c r="B13" s="183"/>
      <c r="C13" s="176" t="s">
        <v>195</v>
      </c>
      <c r="D13" s="179"/>
      <c r="E13" s="201" t="str">
        <f>A291</f>
        <v>РБ</v>
      </c>
      <c r="F13" s="44">
        <f t="shared" ref="F13:Q15" si="1">SUMIF($E$16:$E$176,$E13,F$16:F$176)</f>
        <v>248435.82</v>
      </c>
      <c r="G13" s="44">
        <f t="shared" si="1"/>
        <v>212318.28399999999</v>
      </c>
      <c r="H13" s="44">
        <f t="shared" si="1"/>
        <v>212318.30399999997</v>
      </c>
      <c r="I13" s="44">
        <f t="shared" si="1"/>
        <v>195181.45787000001</v>
      </c>
      <c r="J13" s="44">
        <f t="shared" si="1"/>
        <v>193160.10787000001</v>
      </c>
      <c r="K13" s="46">
        <f t="shared" si="1"/>
        <v>43</v>
      </c>
      <c r="L13" s="46">
        <f t="shared" si="1"/>
        <v>43</v>
      </c>
      <c r="M13" s="44">
        <f t="shared" si="1"/>
        <v>178723.91346999997</v>
      </c>
      <c r="N13" s="44">
        <f t="shared" si="1"/>
        <v>75390.154100000014</v>
      </c>
      <c r="O13" s="44">
        <f t="shared" si="1"/>
        <v>0</v>
      </c>
      <c r="P13" s="44">
        <f t="shared" si="1"/>
        <v>178723.91346999997</v>
      </c>
      <c r="Q13" s="44">
        <f t="shared" si="1"/>
        <v>75390.154200000004</v>
      </c>
      <c r="R13" s="188"/>
      <c r="S13" s="188"/>
      <c r="T13" s="399"/>
      <c r="U13" s="23"/>
    </row>
    <row r="14" spans="1:21" ht="16.5">
      <c r="A14" s="172" t="s">
        <v>198</v>
      </c>
      <c r="B14" s="183"/>
      <c r="C14" s="176" t="s">
        <v>196</v>
      </c>
      <c r="D14" s="179"/>
      <c r="E14" s="201" t="str">
        <f>A292</f>
        <v>МБ</v>
      </c>
      <c r="F14" s="44">
        <f t="shared" si="1"/>
        <v>363455.45798999979</v>
      </c>
      <c r="G14" s="44">
        <f t="shared" si="1"/>
        <v>387440.50211000023</v>
      </c>
      <c r="H14" s="44">
        <f t="shared" si="1"/>
        <v>387440.51811000024</v>
      </c>
      <c r="I14" s="44">
        <f t="shared" si="1"/>
        <v>386318.03898999986</v>
      </c>
      <c r="J14" s="44">
        <f t="shared" si="1"/>
        <v>386315.56899000017</v>
      </c>
      <c r="K14" s="46">
        <f t="shared" si="1"/>
        <v>336.6</v>
      </c>
      <c r="L14" s="46">
        <f t="shared" si="1"/>
        <v>336.6</v>
      </c>
      <c r="M14" s="44">
        <f t="shared" si="1"/>
        <v>385424.42898999987</v>
      </c>
      <c r="N14" s="44">
        <f t="shared" si="1"/>
        <v>303633.80117999995</v>
      </c>
      <c r="O14" s="44">
        <f t="shared" si="1"/>
        <v>0</v>
      </c>
      <c r="P14" s="44">
        <f t="shared" si="1"/>
        <v>385475.70899000019</v>
      </c>
      <c r="Q14" s="44">
        <f t="shared" si="1"/>
        <v>304310.27517999988</v>
      </c>
      <c r="R14" s="188"/>
      <c r="S14" s="188"/>
      <c r="T14" s="399"/>
      <c r="U14" s="23"/>
    </row>
    <row r="15" spans="1:21" ht="17.25" thickBot="1">
      <c r="A15" s="342" t="s">
        <v>198</v>
      </c>
      <c r="B15" s="343"/>
      <c r="C15" s="336" t="s">
        <v>197</v>
      </c>
      <c r="D15" s="344"/>
      <c r="E15" s="345" t="str">
        <f>A293</f>
        <v>ВБИ</v>
      </c>
      <c r="F15" s="346">
        <f t="shared" si="1"/>
        <v>0</v>
      </c>
      <c r="G15" s="346">
        <f t="shared" si="1"/>
        <v>0</v>
      </c>
      <c r="H15" s="346">
        <f t="shared" si="1"/>
        <v>0</v>
      </c>
      <c r="I15" s="346">
        <f t="shared" si="1"/>
        <v>0</v>
      </c>
      <c r="J15" s="346">
        <f t="shared" si="1"/>
        <v>0</v>
      </c>
      <c r="K15" s="347">
        <f t="shared" si="1"/>
        <v>0</v>
      </c>
      <c r="L15" s="347">
        <f t="shared" si="1"/>
        <v>0</v>
      </c>
      <c r="M15" s="346">
        <f t="shared" si="1"/>
        <v>0</v>
      </c>
      <c r="N15" s="346">
        <f t="shared" si="1"/>
        <v>0</v>
      </c>
      <c r="O15" s="346">
        <f t="shared" si="1"/>
        <v>0</v>
      </c>
      <c r="P15" s="346">
        <f t="shared" si="1"/>
        <v>0</v>
      </c>
      <c r="Q15" s="346">
        <f t="shared" si="1"/>
        <v>0</v>
      </c>
      <c r="R15" s="348"/>
      <c r="S15" s="348"/>
      <c r="T15" s="400"/>
      <c r="U15" s="23"/>
    </row>
    <row r="16" spans="1:21" s="356" customFormat="1" ht="57" customHeight="1">
      <c r="A16" s="349">
        <v>1</v>
      </c>
      <c r="B16" s="243" t="s">
        <v>216</v>
      </c>
      <c r="C16" s="350" t="s">
        <v>565</v>
      </c>
      <c r="D16" s="351" t="s">
        <v>152</v>
      </c>
      <c r="E16" s="351" t="s">
        <v>209</v>
      </c>
      <c r="F16" s="352">
        <v>441.90685999999999</v>
      </c>
      <c r="G16" s="352">
        <v>441.90685999999999</v>
      </c>
      <c r="H16" s="352">
        <v>441.90685999999999</v>
      </c>
      <c r="I16" s="352">
        <v>441.90685999999999</v>
      </c>
      <c r="J16" s="352">
        <v>441.90685999999999</v>
      </c>
      <c r="K16" s="353">
        <v>1</v>
      </c>
      <c r="L16" s="353">
        <v>1</v>
      </c>
      <c r="M16" s="352">
        <v>441.90685999999999</v>
      </c>
      <c r="N16" s="352">
        <v>441.90685999999999</v>
      </c>
      <c r="O16" s="352">
        <v>0</v>
      </c>
      <c r="P16" s="352">
        <v>441.90685999999999</v>
      </c>
      <c r="Q16" s="352">
        <v>441.90685999999999</v>
      </c>
      <c r="R16" s="353">
        <v>6</v>
      </c>
      <c r="S16" s="379" t="s">
        <v>556</v>
      </c>
      <c r="T16" s="354" t="s">
        <v>557</v>
      </c>
      <c r="U16" s="355"/>
    </row>
    <row r="17" spans="1:21" s="358" customFormat="1" ht="66">
      <c r="A17" s="190">
        <f>A16+1</f>
        <v>2</v>
      </c>
      <c r="B17" s="243" t="s">
        <v>216</v>
      </c>
      <c r="C17" s="176" t="s">
        <v>566</v>
      </c>
      <c r="D17" s="248" t="s">
        <v>154</v>
      </c>
      <c r="E17" s="198" t="s">
        <v>209</v>
      </c>
      <c r="F17" s="251">
        <v>0</v>
      </c>
      <c r="G17" s="251">
        <v>0</v>
      </c>
      <c r="H17" s="251">
        <v>0</v>
      </c>
      <c r="I17" s="251">
        <v>0</v>
      </c>
      <c r="J17" s="251">
        <v>0</v>
      </c>
      <c r="K17" s="252">
        <v>0</v>
      </c>
      <c r="L17" s="252">
        <v>0</v>
      </c>
      <c r="M17" s="251">
        <v>0</v>
      </c>
      <c r="N17" s="251">
        <v>0</v>
      </c>
      <c r="O17" s="251">
        <v>0</v>
      </c>
      <c r="P17" s="251">
        <v>0</v>
      </c>
      <c r="Q17" s="251">
        <v>0</v>
      </c>
      <c r="R17" s="252">
        <v>0</v>
      </c>
      <c r="S17" s="378" t="s">
        <v>556</v>
      </c>
      <c r="T17" s="315" t="s">
        <v>788</v>
      </c>
      <c r="U17" s="357"/>
    </row>
    <row r="18" spans="1:21" s="358" customFormat="1" ht="99">
      <c r="A18" s="190">
        <f t="shared" ref="A18:A35" si="2">A17+1</f>
        <v>3</v>
      </c>
      <c r="B18" s="243" t="s">
        <v>216</v>
      </c>
      <c r="C18" s="176" t="s">
        <v>567</v>
      </c>
      <c r="D18" s="248" t="s">
        <v>152</v>
      </c>
      <c r="E18" s="198" t="s">
        <v>209</v>
      </c>
      <c r="F18" s="251">
        <v>0</v>
      </c>
      <c r="G18" s="251">
        <v>0</v>
      </c>
      <c r="H18" s="251">
        <v>0</v>
      </c>
      <c r="I18" s="251">
        <v>0</v>
      </c>
      <c r="J18" s="251">
        <v>0</v>
      </c>
      <c r="K18" s="252">
        <v>0</v>
      </c>
      <c r="L18" s="252">
        <v>0</v>
      </c>
      <c r="M18" s="251">
        <v>0</v>
      </c>
      <c r="N18" s="251">
        <v>0</v>
      </c>
      <c r="O18" s="251">
        <v>0</v>
      </c>
      <c r="P18" s="251">
        <v>0</v>
      </c>
      <c r="Q18" s="251">
        <v>0</v>
      </c>
      <c r="R18" s="252">
        <v>0</v>
      </c>
      <c r="S18" s="378" t="s">
        <v>556</v>
      </c>
      <c r="T18" s="315" t="s">
        <v>788</v>
      </c>
      <c r="U18" s="357"/>
    </row>
    <row r="19" spans="1:21" s="358" customFormat="1" ht="115.5">
      <c r="A19" s="190">
        <f t="shared" si="2"/>
        <v>4</v>
      </c>
      <c r="B19" s="243" t="s">
        <v>216</v>
      </c>
      <c r="C19" s="176" t="s">
        <v>568</v>
      </c>
      <c r="D19" s="248" t="s">
        <v>151</v>
      </c>
      <c r="E19" s="198" t="s">
        <v>209</v>
      </c>
      <c r="F19" s="251">
        <v>1390.7</v>
      </c>
      <c r="G19" s="251">
        <v>1390.7</v>
      </c>
      <c r="H19" s="251">
        <v>1390.7</v>
      </c>
      <c r="I19" s="251">
        <v>1390.7</v>
      </c>
      <c r="J19" s="251">
        <v>1390.7</v>
      </c>
      <c r="K19" s="252">
        <v>1</v>
      </c>
      <c r="L19" s="252">
        <v>1</v>
      </c>
      <c r="M19" s="251">
        <v>1390.7</v>
      </c>
      <c r="N19" s="251">
        <v>1390.7</v>
      </c>
      <c r="O19" s="251">
        <v>0</v>
      </c>
      <c r="P19" s="251">
        <v>1390.7</v>
      </c>
      <c r="Q19" s="251">
        <v>1390.7</v>
      </c>
      <c r="R19" s="252">
        <v>4</v>
      </c>
      <c r="S19" s="378" t="s">
        <v>556</v>
      </c>
      <c r="T19" s="315" t="s">
        <v>559</v>
      </c>
      <c r="U19" s="357"/>
    </row>
    <row r="20" spans="1:21" s="358" customFormat="1" ht="99">
      <c r="A20" s="190">
        <f t="shared" si="2"/>
        <v>5</v>
      </c>
      <c r="B20" s="243" t="s">
        <v>216</v>
      </c>
      <c r="C20" s="176" t="s">
        <v>569</v>
      </c>
      <c r="D20" s="248" t="s">
        <v>153</v>
      </c>
      <c r="E20" s="198" t="s">
        <v>209</v>
      </c>
      <c r="F20" s="251">
        <v>203.14912000000001</v>
      </c>
      <c r="G20" s="251">
        <v>203.14912000000001</v>
      </c>
      <c r="H20" s="251">
        <v>203.14912000000001</v>
      </c>
      <c r="I20" s="251">
        <v>203.14912000000001</v>
      </c>
      <c r="J20" s="251">
        <v>203.14912000000001</v>
      </c>
      <c r="K20" s="252">
        <v>1</v>
      </c>
      <c r="L20" s="252">
        <v>1</v>
      </c>
      <c r="M20" s="251">
        <v>203.14912000000001</v>
      </c>
      <c r="N20" s="251">
        <v>203.14912000000001</v>
      </c>
      <c r="O20" s="251">
        <v>0</v>
      </c>
      <c r="P20" s="251">
        <v>203.14912000000001</v>
      </c>
      <c r="Q20" s="251">
        <v>203.14912000000001</v>
      </c>
      <c r="R20" s="252">
        <v>2</v>
      </c>
      <c r="S20" s="378" t="s">
        <v>556</v>
      </c>
      <c r="T20" s="315" t="s">
        <v>560</v>
      </c>
      <c r="U20" s="357"/>
    </row>
    <row r="21" spans="1:21" s="358" customFormat="1" ht="49.5">
      <c r="A21" s="190">
        <f t="shared" si="2"/>
        <v>6</v>
      </c>
      <c r="B21" s="243" t="s">
        <v>216</v>
      </c>
      <c r="C21" s="176" t="s">
        <v>570</v>
      </c>
      <c r="D21" s="248" t="s">
        <v>153</v>
      </c>
      <c r="E21" s="198" t="s">
        <v>209</v>
      </c>
      <c r="F21" s="251">
        <v>3201.10959</v>
      </c>
      <c r="G21" s="251">
        <v>3201.10959</v>
      </c>
      <c r="H21" s="251">
        <v>3201.10959</v>
      </c>
      <c r="I21" s="251">
        <v>3201.10959</v>
      </c>
      <c r="J21" s="251">
        <v>3201.10959</v>
      </c>
      <c r="K21" s="252">
        <v>1</v>
      </c>
      <c r="L21" s="252">
        <v>1</v>
      </c>
      <c r="M21" s="251">
        <v>3201.10959</v>
      </c>
      <c r="N21" s="251">
        <v>0</v>
      </c>
      <c r="O21" s="251">
        <v>0</v>
      </c>
      <c r="P21" s="251">
        <v>3201.10959</v>
      </c>
      <c r="Q21" s="251">
        <v>0</v>
      </c>
      <c r="R21" s="252">
        <v>1</v>
      </c>
      <c r="S21" s="378" t="s">
        <v>561</v>
      </c>
      <c r="T21" s="315" t="s">
        <v>562</v>
      </c>
      <c r="U21" s="357"/>
    </row>
    <row r="22" spans="1:21" s="358" customFormat="1" ht="82.5">
      <c r="A22" s="190">
        <f t="shared" si="2"/>
        <v>7</v>
      </c>
      <c r="B22" s="243" t="s">
        <v>216</v>
      </c>
      <c r="C22" s="176" t="s">
        <v>571</v>
      </c>
      <c r="D22" s="248" t="s">
        <v>153</v>
      </c>
      <c r="E22" s="198" t="s">
        <v>209</v>
      </c>
      <c r="F22" s="251">
        <v>840.10140000000001</v>
      </c>
      <c r="G22" s="251">
        <v>840.10140000000001</v>
      </c>
      <c r="H22" s="251">
        <v>840.10140000000001</v>
      </c>
      <c r="I22" s="251">
        <v>840.10140000000001</v>
      </c>
      <c r="J22" s="251">
        <v>840.10140000000001</v>
      </c>
      <c r="K22" s="252">
        <v>1</v>
      </c>
      <c r="L22" s="252">
        <v>1</v>
      </c>
      <c r="M22" s="251">
        <v>840.10140000000001</v>
      </c>
      <c r="N22" s="251">
        <v>840.10140000000001</v>
      </c>
      <c r="O22" s="251">
        <v>0</v>
      </c>
      <c r="P22" s="251">
        <v>840.10140000000001</v>
      </c>
      <c r="Q22" s="251">
        <v>840.10140000000001</v>
      </c>
      <c r="R22" s="252">
        <v>1</v>
      </c>
      <c r="S22" s="378" t="s">
        <v>881</v>
      </c>
      <c r="T22" s="315" t="s">
        <v>563</v>
      </c>
      <c r="U22" s="357"/>
    </row>
    <row r="23" spans="1:21" s="358" customFormat="1" ht="66.75" thickBot="1">
      <c r="A23" s="190">
        <f t="shared" si="2"/>
        <v>8</v>
      </c>
      <c r="B23" s="243" t="s">
        <v>216</v>
      </c>
      <c r="C23" s="176" t="s">
        <v>572</v>
      </c>
      <c r="D23" s="198" t="s">
        <v>152</v>
      </c>
      <c r="E23" s="198" t="s">
        <v>209</v>
      </c>
      <c r="F23" s="251">
        <v>2695.0136400000001</v>
      </c>
      <c r="G23" s="251">
        <v>2695.0136400000001</v>
      </c>
      <c r="H23" s="251">
        <v>2695.0136400000001</v>
      </c>
      <c r="I23" s="251">
        <v>2695.0136400000001</v>
      </c>
      <c r="J23" s="251">
        <v>2695.0136400000001</v>
      </c>
      <c r="K23" s="252">
        <v>1</v>
      </c>
      <c r="L23" s="252">
        <v>1</v>
      </c>
      <c r="M23" s="251">
        <v>2695.0136400000001</v>
      </c>
      <c r="N23" s="251">
        <v>2695.0136400000001</v>
      </c>
      <c r="O23" s="251">
        <v>0</v>
      </c>
      <c r="P23" s="251">
        <v>2695.0136400000001</v>
      </c>
      <c r="Q23" s="251">
        <v>2695.0136400000001</v>
      </c>
      <c r="R23" s="252">
        <v>20</v>
      </c>
      <c r="S23" s="378" t="s">
        <v>561</v>
      </c>
      <c r="T23" s="315" t="s">
        <v>564</v>
      </c>
      <c r="U23" s="357"/>
    </row>
    <row r="24" spans="1:21" s="358" customFormat="1" ht="82.5">
      <c r="A24" s="190">
        <f t="shared" si="2"/>
        <v>9</v>
      </c>
      <c r="B24" s="243" t="s">
        <v>217</v>
      </c>
      <c r="C24" s="309" t="s">
        <v>589</v>
      </c>
      <c r="D24" s="198" t="s">
        <v>198</v>
      </c>
      <c r="E24" s="198" t="s">
        <v>209</v>
      </c>
      <c r="F24" s="198" t="s">
        <v>838</v>
      </c>
      <c r="G24" s="244">
        <v>0</v>
      </c>
      <c r="H24" s="244">
        <v>0</v>
      </c>
      <c r="I24" s="244">
        <v>0</v>
      </c>
      <c r="J24" s="244">
        <v>0</v>
      </c>
      <c r="K24" s="244">
        <v>0</v>
      </c>
      <c r="L24" s="244">
        <v>0</v>
      </c>
      <c r="M24" s="244">
        <v>0</v>
      </c>
      <c r="N24" s="244">
        <v>0</v>
      </c>
      <c r="O24" s="244">
        <v>0</v>
      </c>
      <c r="P24" s="244">
        <v>0</v>
      </c>
      <c r="Q24" s="244">
        <v>0</v>
      </c>
      <c r="R24" s="246">
        <v>0</v>
      </c>
      <c r="S24" s="256" t="s">
        <v>556</v>
      </c>
      <c r="T24" s="316" t="s">
        <v>573</v>
      </c>
      <c r="U24" s="357"/>
    </row>
    <row r="25" spans="1:21" s="358" customFormat="1" ht="115.5">
      <c r="A25" s="190">
        <f t="shared" si="2"/>
        <v>10</v>
      </c>
      <c r="B25" s="310" t="s">
        <v>217</v>
      </c>
      <c r="C25" s="311" t="s">
        <v>590</v>
      </c>
      <c r="D25" s="271" t="s">
        <v>198</v>
      </c>
      <c r="E25" s="198" t="s">
        <v>209</v>
      </c>
      <c r="F25" s="198" t="s">
        <v>838</v>
      </c>
      <c r="G25" s="249">
        <v>0</v>
      </c>
      <c r="H25" s="249">
        <v>0</v>
      </c>
      <c r="I25" s="249">
        <v>0</v>
      </c>
      <c r="J25" s="249">
        <v>0</v>
      </c>
      <c r="K25" s="249">
        <v>0</v>
      </c>
      <c r="L25" s="249">
        <v>0</v>
      </c>
      <c r="M25" s="249">
        <v>0</v>
      </c>
      <c r="N25" s="249">
        <v>0</v>
      </c>
      <c r="O25" s="249">
        <v>0</v>
      </c>
      <c r="P25" s="249">
        <v>0</v>
      </c>
      <c r="Q25" s="249">
        <v>0</v>
      </c>
      <c r="R25" s="250">
        <v>0</v>
      </c>
      <c r="S25" s="380" t="s">
        <v>556</v>
      </c>
      <c r="T25" s="315" t="s">
        <v>574</v>
      </c>
      <c r="U25" s="357"/>
    </row>
    <row r="26" spans="1:21" s="358" customFormat="1" ht="66">
      <c r="A26" s="190">
        <f t="shared" si="2"/>
        <v>11</v>
      </c>
      <c r="B26" s="243" t="s">
        <v>217</v>
      </c>
      <c r="C26" s="303" t="s">
        <v>591</v>
      </c>
      <c r="D26" s="198" t="s">
        <v>198</v>
      </c>
      <c r="E26" s="198" t="s">
        <v>209</v>
      </c>
      <c r="F26" s="198" t="s">
        <v>838</v>
      </c>
      <c r="G26" s="249">
        <v>0</v>
      </c>
      <c r="H26" s="249">
        <v>0</v>
      </c>
      <c r="I26" s="249">
        <v>0</v>
      </c>
      <c r="J26" s="249">
        <v>0</v>
      </c>
      <c r="K26" s="249">
        <v>0</v>
      </c>
      <c r="L26" s="249">
        <v>0</v>
      </c>
      <c r="M26" s="249">
        <v>0</v>
      </c>
      <c r="N26" s="249">
        <v>0</v>
      </c>
      <c r="O26" s="249">
        <v>0</v>
      </c>
      <c r="P26" s="249">
        <v>0</v>
      </c>
      <c r="Q26" s="249">
        <v>0</v>
      </c>
      <c r="R26" s="250">
        <v>0</v>
      </c>
      <c r="S26" s="380" t="s">
        <v>556</v>
      </c>
      <c r="T26" s="359" t="s">
        <v>575</v>
      </c>
      <c r="U26" s="357"/>
    </row>
    <row r="27" spans="1:21" s="358" customFormat="1" ht="115.5">
      <c r="A27" s="190">
        <f t="shared" si="2"/>
        <v>12</v>
      </c>
      <c r="B27" s="243" t="s">
        <v>217</v>
      </c>
      <c r="C27" s="176" t="s">
        <v>592</v>
      </c>
      <c r="D27" s="198" t="s">
        <v>198</v>
      </c>
      <c r="E27" s="198" t="s">
        <v>209</v>
      </c>
      <c r="F27" s="198" t="s">
        <v>838</v>
      </c>
      <c r="G27" s="249">
        <v>0</v>
      </c>
      <c r="H27" s="249">
        <v>0</v>
      </c>
      <c r="I27" s="249">
        <v>0</v>
      </c>
      <c r="J27" s="249">
        <v>0</v>
      </c>
      <c r="K27" s="249">
        <v>0</v>
      </c>
      <c r="L27" s="249">
        <v>0</v>
      </c>
      <c r="M27" s="249">
        <v>0</v>
      </c>
      <c r="N27" s="249">
        <v>0</v>
      </c>
      <c r="O27" s="249">
        <v>0</v>
      </c>
      <c r="P27" s="249">
        <v>0</v>
      </c>
      <c r="Q27" s="249">
        <v>0</v>
      </c>
      <c r="R27" s="250">
        <v>0</v>
      </c>
      <c r="S27" s="256" t="s">
        <v>556</v>
      </c>
      <c r="T27" s="315" t="s">
        <v>576</v>
      </c>
      <c r="U27" s="357"/>
    </row>
    <row r="28" spans="1:21" s="358" customFormat="1" ht="165">
      <c r="A28" s="190">
        <f t="shared" si="2"/>
        <v>13</v>
      </c>
      <c r="B28" s="243" t="s">
        <v>217</v>
      </c>
      <c r="C28" s="253" t="s">
        <v>593</v>
      </c>
      <c r="D28" s="198" t="s">
        <v>250</v>
      </c>
      <c r="E28" s="198" t="s">
        <v>209</v>
      </c>
      <c r="F28" s="198" t="s">
        <v>838</v>
      </c>
      <c r="G28" s="244">
        <v>4.2</v>
      </c>
      <c r="H28" s="244">
        <v>4.2</v>
      </c>
      <c r="I28" s="244">
        <v>4.2</v>
      </c>
      <c r="J28" s="244">
        <v>4.2</v>
      </c>
      <c r="K28" s="244">
        <v>1</v>
      </c>
      <c r="L28" s="244">
        <v>1</v>
      </c>
      <c r="M28" s="244">
        <v>4.2</v>
      </c>
      <c r="N28" s="244">
        <v>0</v>
      </c>
      <c r="O28" s="244">
        <v>0</v>
      </c>
      <c r="P28" s="244">
        <v>4.2</v>
      </c>
      <c r="Q28" s="244">
        <v>0</v>
      </c>
      <c r="R28" s="245">
        <v>1</v>
      </c>
      <c r="S28" s="256" t="s">
        <v>556</v>
      </c>
      <c r="T28" s="316" t="s">
        <v>577</v>
      </c>
      <c r="U28" s="357"/>
    </row>
    <row r="29" spans="1:21" s="358" customFormat="1" ht="313.5">
      <c r="A29" s="190">
        <f t="shared" si="2"/>
        <v>14</v>
      </c>
      <c r="B29" s="243" t="s">
        <v>217</v>
      </c>
      <c r="C29" s="254" t="s">
        <v>594</v>
      </c>
      <c r="D29" s="198" t="s">
        <v>152</v>
      </c>
      <c r="E29" s="198" t="s">
        <v>209</v>
      </c>
      <c r="F29" s="198" t="s">
        <v>838</v>
      </c>
      <c r="G29" s="249">
        <v>236.96</v>
      </c>
      <c r="H29" s="249">
        <v>236.96</v>
      </c>
      <c r="I29" s="249">
        <v>236.96</v>
      </c>
      <c r="J29" s="249">
        <v>236.96</v>
      </c>
      <c r="K29" s="249">
        <v>3</v>
      </c>
      <c r="L29" s="249">
        <v>3</v>
      </c>
      <c r="M29" s="249">
        <v>236.96</v>
      </c>
      <c r="N29" s="249">
        <v>0</v>
      </c>
      <c r="O29" s="249">
        <v>0</v>
      </c>
      <c r="P29" s="249">
        <v>236.96</v>
      </c>
      <c r="Q29" s="249">
        <v>0</v>
      </c>
      <c r="R29" s="250">
        <v>58</v>
      </c>
      <c r="S29" s="380" t="s">
        <v>556</v>
      </c>
      <c r="T29" s="315" t="s">
        <v>578</v>
      </c>
      <c r="U29" s="357"/>
    </row>
    <row r="30" spans="1:21" s="358" customFormat="1" ht="49.5">
      <c r="A30" s="190">
        <f t="shared" si="2"/>
        <v>15</v>
      </c>
      <c r="B30" s="248" t="s">
        <v>217</v>
      </c>
      <c r="C30" s="176" t="s">
        <v>595</v>
      </c>
      <c r="D30" s="198" t="s">
        <v>198</v>
      </c>
      <c r="E30" s="198" t="s">
        <v>209</v>
      </c>
      <c r="F30" s="251">
        <v>0</v>
      </c>
      <c r="G30" s="249">
        <v>735.7</v>
      </c>
      <c r="H30" s="249">
        <v>735.7</v>
      </c>
      <c r="I30" s="249">
        <v>735.7</v>
      </c>
      <c r="J30" s="249">
        <v>735.7</v>
      </c>
      <c r="K30" s="250">
        <v>1</v>
      </c>
      <c r="L30" s="250">
        <v>1</v>
      </c>
      <c r="M30" s="249">
        <v>735.7</v>
      </c>
      <c r="N30" s="249">
        <v>735.7</v>
      </c>
      <c r="O30" s="249">
        <v>0</v>
      </c>
      <c r="P30" s="249">
        <v>735.7</v>
      </c>
      <c r="Q30" s="249">
        <v>735.7</v>
      </c>
      <c r="R30" s="250">
        <v>2</v>
      </c>
      <c r="S30" s="256" t="s">
        <v>556</v>
      </c>
      <c r="T30" s="315" t="s">
        <v>579</v>
      </c>
      <c r="U30" s="357"/>
    </row>
    <row r="31" spans="1:21" s="358" customFormat="1" ht="33">
      <c r="A31" s="190">
        <f t="shared" si="2"/>
        <v>16</v>
      </c>
      <c r="B31" s="248" t="s">
        <v>217</v>
      </c>
      <c r="C31" s="176" t="s">
        <v>596</v>
      </c>
      <c r="D31" s="198" t="s">
        <v>198</v>
      </c>
      <c r="E31" s="198" t="s">
        <v>209</v>
      </c>
      <c r="F31" s="251">
        <v>0</v>
      </c>
      <c r="G31" s="249">
        <v>385.7</v>
      </c>
      <c r="H31" s="249">
        <v>385.7</v>
      </c>
      <c r="I31" s="249">
        <v>385.7</v>
      </c>
      <c r="J31" s="249">
        <v>385.7</v>
      </c>
      <c r="K31" s="250">
        <v>1</v>
      </c>
      <c r="L31" s="250">
        <v>1</v>
      </c>
      <c r="M31" s="249">
        <v>385.7</v>
      </c>
      <c r="N31" s="249">
        <v>385.7</v>
      </c>
      <c r="O31" s="249">
        <v>0</v>
      </c>
      <c r="P31" s="249">
        <v>385.7</v>
      </c>
      <c r="Q31" s="249">
        <v>385.7</v>
      </c>
      <c r="R31" s="250">
        <v>5</v>
      </c>
      <c r="S31" s="256" t="s">
        <v>556</v>
      </c>
      <c r="T31" s="315" t="s">
        <v>580</v>
      </c>
      <c r="U31" s="357"/>
    </row>
    <row r="32" spans="1:21" s="358" customFormat="1" ht="49.5">
      <c r="A32" s="190">
        <f t="shared" si="2"/>
        <v>17</v>
      </c>
      <c r="B32" s="248" t="s">
        <v>217</v>
      </c>
      <c r="C32" s="176" t="s">
        <v>597</v>
      </c>
      <c r="D32" s="198" t="s">
        <v>152</v>
      </c>
      <c r="E32" s="198" t="s">
        <v>209</v>
      </c>
      <c r="F32" s="251">
        <v>0</v>
      </c>
      <c r="G32" s="249">
        <v>400</v>
      </c>
      <c r="H32" s="249">
        <v>400</v>
      </c>
      <c r="I32" s="249">
        <v>396.6</v>
      </c>
      <c r="J32" s="249">
        <v>396.6</v>
      </c>
      <c r="K32" s="250">
        <v>4</v>
      </c>
      <c r="L32" s="250">
        <v>4</v>
      </c>
      <c r="M32" s="249">
        <v>396.6</v>
      </c>
      <c r="N32" s="249">
        <v>396.6</v>
      </c>
      <c r="O32" s="249">
        <v>0</v>
      </c>
      <c r="P32" s="249">
        <v>396.6</v>
      </c>
      <c r="Q32" s="249">
        <v>396.6</v>
      </c>
      <c r="R32" s="250">
        <v>137</v>
      </c>
      <c r="S32" s="256" t="s">
        <v>556</v>
      </c>
      <c r="T32" s="315" t="s">
        <v>581</v>
      </c>
      <c r="U32" s="357"/>
    </row>
    <row r="33" spans="1:21" s="358" customFormat="1" ht="66">
      <c r="A33" s="190">
        <f t="shared" si="2"/>
        <v>18</v>
      </c>
      <c r="B33" s="248" t="s">
        <v>217</v>
      </c>
      <c r="C33" s="176" t="s">
        <v>598</v>
      </c>
      <c r="D33" s="198" t="s">
        <v>152</v>
      </c>
      <c r="E33" s="198" t="s">
        <v>209</v>
      </c>
      <c r="F33" s="251">
        <v>0</v>
      </c>
      <c r="G33" s="244">
        <v>656.6</v>
      </c>
      <c r="H33" s="244">
        <v>656.6</v>
      </c>
      <c r="I33" s="244">
        <v>620.5</v>
      </c>
      <c r="J33" s="244">
        <v>620.5</v>
      </c>
      <c r="K33" s="335">
        <v>1</v>
      </c>
      <c r="L33" s="250">
        <v>1</v>
      </c>
      <c r="M33" s="249">
        <v>620.5</v>
      </c>
      <c r="N33" s="249">
        <v>620.5</v>
      </c>
      <c r="O33" s="249">
        <v>0</v>
      </c>
      <c r="P33" s="249">
        <v>620.5</v>
      </c>
      <c r="Q33" s="249">
        <v>620.5</v>
      </c>
      <c r="R33" s="250">
        <v>4416</v>
      </c>
      <c r="S33" s="256" t="s">
        <v>582</v>
      </c>
      <c r="T33" s="315" t="s">
        <v>583</v>
      </c>
      <c r="U33" s="357"/>
    </row>
    <row r="34" spans="1:21" s="358" customFormat="1" ht="330">
      <c r="A34" s="190">
        <f t="shared" si="2"/>
        <v>19</v>
      </c>
      <c r="B34" s="307" t="s">
        <v>217</v>
      </c>
      <c r="C34" s="308" t="s">
        <v>599</v>
      </c>
      <c r="D34" s="271" t="s">
        <v>152</v>
      </c>
      <c r="E34" s="198" t="s">
        <v>209</v>
      </c>
      <c r="F34" s="244">
        <v>0</v>
      </c>
      <c r="G34" s="249">
        <v>248.85</v>
      </c>
      <c r="H34" s="249">
        <v>248.85</v>
      </c>
      <c r="I34" s="249">
        <v>248.85</v>
      </c>
      <c r="J34" s="249">
        <v>248.58</v>
      </c>
      <c r="K34" s="250">
        <v>3</v>
      </c>
      <c r="L34" s="245">
        <v>3</v>
      </c>
      <c r="M34" s="244">
        <v>188.66</v>
      </c>
      <c r="N34" s="244">
        <v>188.66</v>
      </c>
      <c r="O34" s="244">
        <v>0</v>
      </c>
      <c r="P34" s="244">
        <v>248.58</v>
      </c>
      <c r="Q34" s="244">
        <v>248.58</v>
      </c>
      <c r="R34" s="245">
        <v>3</v>
      </c>
      <c r="S34" s="256" t="s">
        <v>584</v>
      </c>
      <c r="T34" s="316" t="s">
        <v>585</v>
      </c>
      <c r="U34" s="357"/>
    </row>
    <row r="35" spans="1:21" s="358" customFormat="1" ht="136.5" customHeight="1">
      <c r="A35" s="190">
        <f t="shared" si="2"/>
        <v>20</v>
      </c>
      <c r="B35" s="248" t="s">
        <v>217</v>
      </c>
      <c r="C35" s="176" t="s">
        <v>600</v>
      </c>
      <c r="D35" s="198" t="s">
        <v>250</v>
      </c>
      <c r="E35" s="198" t="s">
        <v>209</v>
      </c>
      <c r="F35" s="273">
        <v>0</v>
      </c>
      <c r="G35" s="273">
        <v>15.379</v>
      </c>
      <c r="H35" s="273">
        <v>15.379</v>
      </c>
      <c r="I35" s="273">
        <v>15.239000000000001</v>
      </c>
      <c r="J35" s="273">
        <v>15.239000000000001</v>
      </c>
      <c r="K35" s="335">
        <v>1</v>
      </c>
      <c r="L35" s="335">
        <v>1</v>
      </c>
      <c r="M35" s="273">
        <v>15.239000000000001</v>
      </c>
      <c r="N35" s="273">
        <v>0</v>
      </c>
      <c r="O35" s="273">
        <v>0</v>
      </c>
      <c r="P35" s="273">
        <v>15.239000000000001</v>
      </c>
      <c r="Q35" s="273">
        <v>15.239000000000001</v>
      </c>
      <c r="R35" s="335">
        <v>1</v>
      </c>
      <c r="S35" s="256" t="s">
        <v>584</v>
      </c>
      <c r="T35" s="315" t="s">
        <v>586</v>
      </c>
      <c r="U35" s="357"/>
    </row>
    <row r="36" spans="1:21" s="358" customFormat="1" ht="99" customHeight="1">
      <c r="A36" s="190">
        <f t="shared" ref="A36:A55" si="3">A35+1</f>
        <v>21</v>
      </c>
      <c r="B36" s="243" t="s">
        <v>3</v>
      </c>
      <c r="C36" s="180" t="s">
        <v>601</v>
      </c>
      <c r="D36" s="198" t="s">
        <v>132</v>
      </c>
      <c r="E36" s="198" t="s">
        <v>209</v>
      </c>
      <c r="F36" s="249">
        <v>20</v>
      </c>
      <c r="G36" s="249">
        <v>20</v>
      </c>
      <c r="H36" s="249">
        <v>20</v>
      </c>
      <c r="I36" s="249">
        <v>0</v>
      </c>
      <c r="J36" s="249">
        <v>0</v>
      </c>
      <c r="K36" s="250">
        <v>0</v>
      </c>
      <c r="L36" s="250">
        <v>0</v>
      </c>
      <c r="M36" s="249">
        <v>20</v>
      </c>
      <c r="N36" s="249">
        <v>20</v>
      </c>
      <c r="O36" s="249">
        <v>0</v>
      </c>
      <c r="P36" s="249">
        <v>20</v>
      </c>
      <c r="Q36" s="249">
        <v>20</v>
      </c>
      <c r="R36" s="250">
        <v>1</v>
      </c>
      <c r="S36" s="256" t="s">
        <v>882</v>
      </c>
      <c r="T36" s="316" t="s">
        <v>789</v>
      </c>
      <c r="U36" s="357"/>
    </row>
    <row r="37" spans="1:21" s="358" customFormat="1" ht="99" customHeight="1">
      <c r="A37" s="190">
        <f t="shared" si="3"/>
        <v>22</v>
      </c>
      <c r="B37" s="248" t="s">
        <v>203</v>
      </c>
      <c r="C37" s="302" t="s">
        <v>614</v>
      </c>
      <c r="D37" s="198" t="s">
        <v>604</v>
      </c>
      <c r="E37" s="198" t="s">
        <v>209</v>
      </c>
      <c r="F37" s="244">
        <v>1293</v>
      </c>
      <c r="G37" s="244">
        <v>1293</v>
      </c>
      <c r="H37" s="244">
        <v>1293</v>
      </c>
      <c r="I37" s="244">
        <v>1293</v>
      </c>
      <c r="J37" s="244">
        <v>1293</v>
      </c>
      <c r="K37" s="245">
        <v>1</v>
      </c>
      <c r="L37" s="245">
        <v>1</v>
      </c>
      <c r="M37" s="244">
        <v>1293</v>
      </c>
      <c r="N37" s="244"/>
      <c r="O37" s="244">
        <v>0</v>
      </c>
      <c r="P37" s="244">
        <v>1293</v>
      </c>
      <c r="Q37" s="244">
        <v>0</v>
      </c>
      <c r="R37" s="245">
        <v>6868</v>
      </c>
      <c r="S37" s="256" t="s">
        <v>605</v>
      </c>
      <c r="T37" s="316" t="s">
        <v>606</v>
      </c>
      <c r="U37" s="357"/>
    </row>
    <row r="38" spans="1:21" s="358" customFormat="1" ht="53.25" customHeight="1">
      <c r="A38" s="190">
        <f t="shared" si="3"/>
        <v>23</v>
      </c>
      <c r="B38" s="248" t="s">
        <v>203</v>
      </c>
      <c r="C38" s="302" t="s">
        <v>615</v>
      </c>
      <c r="D38" s="198" t="s">
        <v>604</v>
      </c>
      <c r="E38" s="198" t="s">
        <v>209</v>
      </c>
      <c r="F38" s="249">
        <v>149</v>
      </c>
      <c r="G38" s="249">
        <v>149</v>
      </c>
      <c r="H38" s="249">
        <v>149</v>
      </c>
      <c r="I38" s="249">
        <v>149</v>
      </c>
      <c r="J38" s="249">
        <v>149</v>
      </c>
      <c r="K38" s="250">
        <v>1</v>
      </c>
      <c r="L38" s="250">
        <v>1</v>
      </c>
      <c r="M38" s="249">
        <v>149</v>
      </c>
      <c r="N38" s="249"/>
      <c r="O38" s="249">
        <v>0</v>
      </c>
      <c r="P38" s="249">
        <v>149</v>
      </c>
      <c r="Q38" s="249">
        <v>0</v>
      </c>
      <c r="R38" s="250">
        <v>26</v>
      </c>
      <c r="S38" s="256" t="s">
        <v>556</v>
      </c>
      <c r="T38" s="315" t="s">
        <v>607</v>
      </c>
      <c r="U38" s="357"/>
    </row>
    <row r="39" spans="1:21" s="358" customFormat="1" ht="71.25" customHeight="1">
      <c r="A39" s="190">
        <f t="shared" si="3"/>
        <v>24</v>
      </c>
      <c r="B39" s="248" t="s">
        <v>203</v>
      </c>
      <c r="C39" s="302" t="s">
        <v>616</v>
      </c>
      <c r="D39" s="198" t="s">
        <v>604</v>
      </c>
      <c r="E39" s="198" t="s">
        <v>209</v>
      </c>
      <c r="F39" s="249">
        <v>1142.94</v>
      </c>
      <c r="G39" s="249">
        <v>1142.94</v>
      </c>
      <c r="H39" s="249">
        <v>1142.94</v>
      </c>
      <c r="I39" s="249">
        <v>1142.94</v>
      </c>
      <c r="J39" s="249">
        <v>1142.9000000000001</v>
      </c>
      <c r="K39" s="250">
        <v>1</v>
      </c>
      <c r="L39" s="250">
        <v>1</v>
      </c>
      <c r="M39" s="249">
        <v>1142.94</v>
      </c>
      <c r="N39" s="249"/>
      <c r="O39" s="249">
        <v>0</v>
      </c>
      <c r="P39" s="249">
        <v>1142.94</v>
      </c>
      <c r="Q39" s="249">
        <v>0</v>
      </c>
      <c r="R39" s="250">
        <v>398</v>
      </c>
      <c r="S39" s="256" t="s">
        <v>608</v>
      </c>
      <c r="T39" s="315" t="s">
        <v>839</v>
      </c>
      <c r="U39" s="357"/>
    </row>
    <row r="40" spans="1:21" s="358" customFormat="1" ht="41.25" customHeight="1">
      <c r="A40" s="190">
        <f t="shared" si="3"/>
        <v>25</v>
      </c>
      <c r="B40" s="248" t="s">
        <v>203</v>
      </c>
      <c r="C40" s="176" t="s">
        <v>617</v>
      </c>
      <c r="D40" s="198" t="s">
        <v>604</v>
      </c>
      <c r="E40" s="198" t="s">
        <v>209</v>
      </c>
      <c r="F40" s="249">
        <v>90</v>
      </c>
      <c r="G40" s="249">
        <v>90</v>
      </c>
      <c r="H40" s="249">
        <v>90</v>
      </c>
      <c r="I40" s="249">
        <v>90</v>
      </c>
      <c r="J40" s="249">
        <v>90</v>
      </c>
      <c r="K40" s="250">
        <v>1</v>
      </c>
      <c r="L40" s="250">
        <v>1</v>
      </c>
      <c r="M40" s="249">
        <v>90</v>
      </c>
      <c r="N40" s="249"/>
      <c r="O40" s="249">
        <v>0</v>
      </c>
      <c r="P40" s="249">
        <v>90</v>
      </c>
      <c r="Q40" s="249">
        <v>0</v>
      </c>
      <c r="R40" s="250">
        <v>1</v>
      </c>
      <c r="S40" s="256" t="s">
        <v>609</v>
      </c>
      <c r="T40" s="315" t="s">
        <v>610</v>
      </c>
      <c r="U40" s="357"/>
    </row>
    <row r="41" spans="1:21" s="358" customFormat="1" ht="51" customHeight="1">
      <c r="A41" s="190">
        <f t="shared" si="3"/>
        <v>26</v>
      </c>
      <c r="B41" s="248" t="s">
        <v>203</v>
      </c>
      <c r="C41" s="302" t="s">
        <v>618</v>
      </c>
      <c r="D41" s="198" t="s">
        <v>604</v>
      </c>
      <c r="E41" s="198" t="s">
        <v>209</v>
      </c>
      <c r="F41" s="249">
        <v>210</v>
      </c>
      <c r="G41" s="249">
        <v>210</v>
      </c>
      <c r="H41" s="249">
        <v>210</v>
      </c>
      <c r="I41" s="249">
        <v>210</v>
      </c>
      <c r="J41" s="249">
        <v>210</v>
      </c>
      <c r="K41" s="250">
        <v>1</v>
      </c>
      <c r="L41" s="250">
        <v>1</v>
      </c>
      <c r="M41" s="249">
        <v>210</v>
      </c>
      <c r="N41" s="249"/>
      <c r="O41" s="249">
        <v>0</v>
      </c>
      <c r="P41" s="249">
        <v>210</v>
      </c>
      <c r="Q41" s="249">
        <v>0</v>
      </c>
      <c r="R41" s="250">
        <v>76</v>
      </c>
      <c r="S41" s="256" t="s">
        <v>584</v>
      </c>
      <c r="T41" s="315" t="s">
        <v>611</v>
      </c>
      <c r="U41" s="357"/>
    </row>
    <row r="42" spans="1:21" s="358" customFormat="1" ht="54" customHeight="1">
      <c r="A42" s="190">
        <f t="shared" si="3"/>
        <v>27</v>
      </c>
      <c r="B42" s="248" t="s">
        <v>204</v>
      </c>
      <c r="C42" s="180" t="s">
        <v>621</v>
      </c>
      <c r="D42" s="198" t="s">
        <v>604</v>
      </c>
      <c r="E42" s="198" t="s">
        <v>209</v>
      </c>
      <c r="F42" s="249">
        <v>10</v>
      </c>
      <c r="G42" s="249">
        <v>10</v>
      </c>
      <c r="H42" s="249">
        <v>10</v>
      </c>
      <c r="I42" s="249">
        <v>0</v>
      </c>
      <c r="J42" s="249">
        <v>0</v>
      </c>
      <c r="K42" s="250">
        <v>0</v>
      </c>
      <c r="L42" s="250">
        <v>0</v>
      </c>
      <c r="M42" s="249">
        <v>10</v>
      </c>
      <c r="N42" s="249">
        <v>10</v>
      </c>
      <c r="O42" s="249">
        <v>0</v>
      </c>
      <c r="P42" s="249">
        <v>10</v>
      </c>
      <c r="Q42" s="249">
        <v>10</v>
      </c>
      <c r="R42" s="335">
        <v>1</v>
      </c>
      <c r="S42" s="256" t="s">
        <v>556</v>
      </c>
      <c r="T42" s="315" t="s">
        <v>622</v>
      </c>
      <c r="U42" s="357"/>
    </row>
    <row r="43" spans="1:21" s="358" customFormat="1" ht="18" customHeight="1">
      <c r="A43" s="190">
        <f t="shared" si="3"/>
        <v>28</v>
      </c>
      <c r="B43" s="248" t="s">
        <v>205</v>
      </c>
      <c r="C43" s="180" t="s">
        <v>623</v>
      </c>
      <c r="D43" s="198" t="s">
        <v>153</v>
      </c>
      <c r="E43" s="198" t="s">
        <v>209</v>
      </c>
      <c r="F43" s="244">
        <v>211</v>
      </c>
      <c r="G43" s="244">
        <v>211</v>
      </c>
      <c r="H43" s="244">
        <v>211</v>
      </c>
      <c r="I43" s="244">
        <v>210.9</v>
      </c>
      <c r="J43" s="244">
        <v>210.9</v>
      </c>
      <c r="K43" s="245">
        <v>1</v>
      </c>
      <c r="L43" s="245">
        <v>1</v>
      </c>
      <c r="M43" s="244">
        <v>210.9</v>
      </c>
      <c r="N43" s="244">
        <v>170.2</v>
      </c>
      <c r="O43" s="244">
        <v>0</v>
      </c>
      <c r="P43" s="244">
        <v>210.9</v>
      </c>
      <c r="Q43" s="244">
        <v>170.2</v>
      </c>
      <c r="R43" s="250">
        <v>1</v>
      </c>
      <c r="S43" s="256" t="s">
        <v>881</v>
      </c>
      <c r="T43" s="316" t="s">
        <v>790</v>
      </c>
      <c r="U43" s="357"/>
    </row>
    <row r="44" spans="1:21" s="358" customFormat="1" ht="18" customHeight="1">
      <c r="A44" s="190">
        <f t="shared" si="3"/>
        <v>29</v>
      </c>
      <c r="B44" s="248" t="s">
        <v>205</v>
      </c>
      <c r="C44" s="176" t="s">
        <v>624</v>
      </c>
      <c r="D44" s="198" t="s">
        <v>604</v>
      </c>
      <c r="E44" s="198" t="s">
        <v>209</v>
      </c>
      <c r="F44" s="249">
        <v>1666</v>
      </c>
      <c r="G44" s="249">
        <v>1666</v>
      </c>
      <c r="H44" s="249">
        <v>1666</v>
      </c>
      <c r="I44" s="249">
        <v>1665.6</v>
      </c>
      <c r="J44" s="249">
        <v>1665.6</v>
      </c>
      <c r="K44" s="250">
        <v>3</v>
      </c>
      <c r="L44" s="250">
        <v>3</v>
      </c>
      <c r="M44" s="249">
        <v>1484.9</v>
      </c>
      <c r="N44" s="249">
        <v>1372.7</v>
      </c>
      <c r="O44" s="249">
        <v>0</v>
      </c>
      <c r="P44" s="249">
        <v>1484.9</v>
      </c>
      <c r="Q44" s="249">
        <v>1372.7</v>
      </c>
      <c r="R44" s="250">
        <v>1</v>
      </c>
      <c r="S44" s="256" t="s">
        <v>881</v>
      </c>
      <c r="T44" s="315" t="s">
        <v>791</v>
      </c>
      <c r="U44" s="357"/>
    </row>
    <row r="45" spans="1:21" s="358" customFormat="1" ht="34.5" customHeight="1">
      <c r="A45" s="190">
        <f t="shared" si="3"/>
        <v>30</v>
      </c>
      <c r="B45" s="248" t="s">
        <v>205</v>
      </c>
      <c r="C45" s="176" t="s">
        <v>625</v>
      </c>
      <c r="D45" s="198" t="s">
        <v>155</v>
      </c>
      <c r="E45" s="198" t="s">
        <v>209</v>
      </c>
      <c r="F45" s="249">
        <v>6130.5</v>
      </c>
      <c r="G45" s="249">
        <v>6130.5</v>
      </c>
      <c r="H45" s="249">
        <v>6130.5</v>
      </c>
      <c r="I45" s="249">
        <v>6130.4</v>
      </c>
      <c r="J45" s="249">
        <v>6130.4</v>
      </c>
      <c r="K45" s="250">
        <v>4</v>
      </c>
      <c r="L45" s="250">
        <v>4</v>
      </c>
      <c r="M45" s="249">
        <v>6130.4</v>
      </c>
      <c r="N45" s="249">
        <v>3192.4</v>
      </c>
      <c r="O45" s="249">
        <v>0</v>
      </c>
      <c r="P45" s="249">
        <v>6130.4</v>
      </c>
      <c r="Q45" s="249">
        <v>3192.4</v>
      </c>
      <c r="R45" s="250">
        <v>1</v>
      </c>
      <c r="S45" s="256" t="s">
        <v>881</v>
      </c>
      <c r="T45" s="315" t="s">
        <v>790</v>
      </c>
      <c r="U45" s="357"/>
    </row>
    <row r="46" spans="1:21" s="358" customFormat="1" ht="37.5" customHeight="1">
      <c r="A46" s="190">
        <f t="shared" si="3"/>
        <v>31</v>
      </c>
      <c r="B46" s="248" t="s">
        <v>205</v>
      </c>
      <c r="C46" s="176" t="s">
        <v>626</v>
      </c>
      <c r="D46" s="198" t="s">
        <v>155</v>
      </c>
      <c r="E46" s="198" t="s">
        <v>209</v>
      </c>
      <c r="F46" s="249">
        <v>6883.3</v>
      </c>
      <c r="G46" s="249">
        <v>6883.3</v>
      </c>
      <c r="H46" s="249">
        <v>6883.3</v>
      </c>
      <c r="I46" s="249">
        <v>6914</v>
      </c>
      <c r="J46" s="249">
        <v>6914</v>
      </c>
      <c r="K46" s="250">
        <v>2</v>
      </c>
      <c r="L46" s="250">
        <v>2</v>
      </c>
      <c r="M46" s="249">
        <v>6821.4</v>
      </c>
      <c r="N46" s="249">
        <v>3914.6</v>
      </c>
      <c r="O46" s="249">
        <v>0</v>
      </c>
      <c r="P46" s="249">
        <v>6821.4</v>
      </c>
      <c r="Q46" s="249">
        <v>3914.6</v>
      </c>
      <c r="R46" s="250">
        <v>1</v>
      </c>
      <c r="S46" s="256" t="s">
        <v>881</v>
      </c>
      <c r="T46" s="315" t="s">
        <v>790</v>
      </c>
      <c r="U46" s="357"/>
    </row>
    <row r="47" spans="1:21" s="358" customFormat="1" ht="35.25" customHeight="1">
      <c r="A47" s="190">
        <f t="shared" si="3"/>
        <v>32</v>
      </c>
      <c r="B47" s="248" t="s">
        <v>205</v>
      </c>
      <c r="C47" s="176" t="s">
        <v>630</v>
      </c>
      <c r="D47" s="198" t="s">
        <v>604</v>
      </c>
      <c r="E47" s="198" t="s">
        <v>209</v>
      </c>
      <c r="F47" s="249">
        <v>1189</v>
      </c>
      <c r="G47" s="249">
        <v>1189</v>
      </c>
      <c r="H47" s="249">
        <v>1189</v>
      </c>
      <c r="I47" s="249">
        <v>1180.97</v>
      </c>
      <c r="J47" s="249">
        <v>1180.97</v>
      </c>
      <c r="K47" s="250">
        <v>3</v>
      </c>
      <c r="L47" s="250">
        <v>3</v>
      </c>
      <c r="M47" s="249">
        <v>1180.97</v>
      </c>
      <c r="N47" s="249">
        <v>498.3</v>
      </c>
      <c r="O47" s="249">
        <v>0</v>
      </c>
      <c r="P47" s="249">
        <v>1180.97</v>
      </c>
      <c r="Q47" s="249">
        <v>498.3</v>
      </c>
      <c r="R47" s="250">
        <v>5</v>
      </c>
      <c r="S47" s="256" t="s">
        <v>556</v>
      </c>
      <c r="T47" s="315" t="s">
        <v>792</v>
      </c>
      <c r="U47" s="357"/>
    </row>
    <row r="48" spans="1:21" s="358" customFormat="1" ht="68.25" customHeight="1">
      <c r="A48" s="190">
        <f t="shared" si="3"/>
        <v>33</v>
      </c>
      <c r="B48" s="248" t="s">
        <v>205</v>
      </c>
      <c r="C48" s="176" t="s">
        <v>631</v>
      </c>
      <c r="D48" s="198" t="s">
        <v>604</v>
      </c>
      <c r="E48" s="198" t="s">
        <v>209</v>
      </c>
      <c r="F48" s="249">
        <v>43845.4</v>
      </c>
      <c r="G48" s="249">
        <v>43845.4</v>
      </c>
      <c r="H48" s="249">
        <v>43845.4</v>
      </c>
      <c r="I48" s="249">
        <v>43845.3</v>
      </c>
      <c r="J48" s="249">
        <v>43845.3</v>
      </c>
      <c r="K48" s="250">
        <v>10</v>
      </c>
      <c r="L48" s="250">
        <v>10</v>
      </c>
      <c r="M48" s="249">
        <v>43845.3</v>
      </c>
      <c r="N48" s="249">
        <v>10096.5</v>
      </c>
      <c r="O48" s="249">
        <v>0</v>
      </c>
      <c r="P48" s="249">
        <v>43845.3</v>
      </c>
      <c r="Q48" s="249">
        <v>10096.5</v>
      </c>
      <c r="R48" s="250">
        <v>1</v>
      </c>
      <c r="S48" s="256" t="s">
        <v>881</v>
      </c>
      <c r="T48" s="315" t="s">
        <v>790</v>
      </c>
      <c r="U48" s="357"/>
    </row>
    <row r="49" spans="1:21" s="358" customFormat="1" ht="63" customHeight="1">
      <c r="A49" s="190">
        <f t="shared" si="3"/>
        <v>34</v>
      </c>
      <c r="B49" s="248" t="s">
        <v>205</v>
      </c>
      <c r="C49" s="377" t="s">
        <v>632</v>
      </c>
      <c r="D49" s="198" t="s">
        <v>604</v>
      </c>
      <c r="E49" s="198" t="s">
        <v>208</v>
      </c>
      <c r="F49" s="249">
        <v>2109.1</v>
      </c>
      <c r="G49" s="249">
        <v>2109.1</v>
      </c>
      <c r="H49" s="249">
        <v>2109.1</v>
      </c>
      <c r="I49" s="249">
        <v>2109.1</v>
      </c>
      <c r="J49" s="249">
        <v>2109.1</v>
      </c>
      <c r="K49" s="373">
        <v>1</v>
      </c>
      <c r="L49" s="373">
        <v>1</v>
      </c>
      <c r="M49" s="249">
        <v>2109.1</v>
      </c>
      <c r="N49" s="249">
        <v>1151.2</v>
      </c>
      <c r="O49" s="249">
        <v>0</v>
      </c>
      <c r="P49" s="249">
        <v>2109.1</v>
      </c>
      <c r="Q49" s="249">
        <v>1151.2</v>
      </c>
      <c r="R49" s="250">
        <v>1</v>
      </c>
      <c r="S49" s="256" t="s">
        <v>881</v>
      </c>
      <c r="T49" s="315" t="s">
        <v>794</v>
      </c>
      <c r="U49" s="357"/>
    </row>
    <row r="50" spans="1:21" s="358" customFormat="1" ht="70.5" customHeight="1">
      <c r="A50" s="190">
        <f t="shared" si="3"/>
        <v>35</v>
      </c>
      <c r="B50" s="248" t="s">
        <v>205</v>
      </c>
      <c r="C50" s="377" t="s">
        <v>632</v>
      </c>
      <c r="D50" s="198" t="s">
        <v>604</v>
      </c>
      <c r="E50" s="198" t="s">
        <v>209</v>
      </c>
      <c r="F50" s="249">
        <v>21.4</v>
      </c>
      <c r="G50" s="249">
        <v>21.4</v>
      </c>
      <c r="H50" s="249">
        <v>21.4</v>
      </c>
      <c r="I50" s="249">
        <v>21.4</v>
      </c>
      <c r="J50" s="249">
        <v>21.4</v>
      </c>
      <c r="K50" s="373">
        <v>1</v>
      </c>
      <c r="L50" s="373">
        <v>1</v>
      </c>
      <c r="M50" s="249">
        <v>21.4</v>
      </c>
      <c r="N50" s="249">
        <v>0</v>
      </c>
      <c r="O50" s="249">
        <v>0</v>
      </c>
      <c r="P50" s="249">
        <v>21.4</v>
      </c>
      <c r="Q50" s="249">
        <v>0</v>
      </c>
      <c r="R50" s="250">
        <v>1</v>
      </c>
      <c r="S50" s="256" t="s">
        <v>881</v>
      </c>
      <c r="T50" s="315" t="s">
        <v>795</v>
      </c>
      <c r="U50" s="357"/>
    </row>
    <row r="51" spans="1:21" s="358" customFormat="1" ht="29.25" customHeight="1">
      <c r="A51" s="190">
        <f t="shared" si="3"/>
        <v>36</v>
      </c>
      <c r="B51" s="248" t="s">
        <v>205</v>
      </c>
      <c r="C51" s="176" t="s">
        <v>633</v>
      </c>
      <c r="D51" s="198" t="s">
        <v>604</v>
      </c>
      <c r="E51" s="198" t="s">
        <v>209</v>
      </c>
      <c r="F51" s="249">
        <v>739</v>
      </c>
      <c r="G51" s="249">
        <v>739</v>
      </c>
      <c r="H51" s="249">
        <v>739</v>
      </c>
      <c r="I51" s="249">
        <v>738.4</v>
      </c>
      <c r="J51" s="249">
        <v>738.4</v>
      </c>
      <c r="K51" s="250">
        <v>1</v>
      </c>
      <c r="L51" s="250">
        <v>1</v>
      </c>
      <c r="M51" s="249">
        <v>738.4</v>
      </c>
      <c r="N51" s="249">
        <v>738.4</v>
      </c>
      <c r="O51" s="249">
        <v>0</v>
      </c>
      <c r="P51" s="249">
        <v>738.4</v>
      </c>
      <c r="Q51" s="249">
        <v>738.4</v>
      </c>
      <c r="R51" s="250">
        <v>1</v>
      </c>
      <c r="S51" s="256" t="s">
        <v>881</v>
      </c>
      <c r="T51" s="315" t="s">
        <v>793</v>
      </c>
      <c r="U51" s="357"/>
    </row>
    <row r="52" spans="1:21" s="358" customFormat="1" ht="39" customHeight="1">
      <c r="A52" s="190">
        <f t="shared" si="3"/>
        <v>37</v>
      </c>
      <c r="B52" s="248" t="s">
        <v>205</v>
      </c>
      <c r="C52" s="376" t="s">
        <v>634</v>
      </c>
      <c r="D52" s="198" t="s">
        <v>604</v>
      </c>
      <c r="E52" s="198" t="s">
        <v>208</v>
      </c>
      <c r="F52" s="249">
        <v>28306.74</v>
      </c>
      <c r="G52" s="249">
        <v>28306.7</v>
      </c>
      <c r="H52" s="249">
        <v>28306.7</v>
      </c>
      <c r="I52" s="249">
        <v>28306.7</v>
      </c>
      <c r="J52" s="249">
        <v>28306.7</v>
      </c>
      <c r="K52" s="373">
        <v>1</v>
      </c>
      <c r="L52" s="373">
        <v>1</v>
      </c>
      <c r="M52" s="249">
        <v>28306.7</v>
      </c>
      <c r="N52" s="249">
        <v>0</v>
      </c>
      <c r="O52" s="249">
        <v>0</v>
      </c>
      <c r="P52" s="249">
        <v>28306.7</v>
      </c>
      <c r="Q52" s="249">
        <v>0</v>
      </c>
      <c r="R52" s="250">
        <v>1</v>
      </c>
      <c r="S52" s="256" t="s">
        <v>881</v>
      </c>
      <c r="T52" s="315" t="s">
        <v>793</v>
      </c>
      <c r="U52" s="357"/>
    </row>
    <row r="53" spans="1:21" s="358" customFormat="1" ht="39" customHeight="1">
      <c r="A53" s="190">
        <f t="shared" si="3"/>
        <v>38</v>
      </c>
      <c r="B53" s="248" t="s">
        <v>205</v>
      </c>
      <c r="C53" s="376" t="s">
        <v>634</v>
      </c>
      <c r="D53" s="198" t="s">
        <v>604</v>
      </c>
      <c r="E53" s="198" t="s">
        <v>209</v>
      </c>
      <c r="F53" s="249">
        <v>3000</v>
      </c>
      <c r="G53" s="249">
        <v>3000</v>
      </c>
      <c r="H53" s="249">
        <v>3000</v>
      </c>
      <c r="I53" s="249">
        <v>3000</v>
      </c>
      <c r="J53" s="249">
        <v>3000</v>
      </c>
      <c r="K53" s="373">
        <v>1</v>
      </c>
      <c r="L53" s="373">
        <v>1</v>
      </c>
      <c r="M53" s="249">
        <v>3000</v>
      </c>
      <c r="N53" s="249">
        <v>0</v>
      </c>
      <c r="O53" s="249">
        <v>0</v>
      </c>
      <c r="P53" s="249">
        <v>3000</v>
      </c>
      <c r="Q53" s="249">
        <v>0</v>
      </c>
      <c r="R53" s="250">
        <v>1</v>
      </c>
      <c r="S53" s="256" t="s">
        <v>881</v>
      </c>
      <c r="T53" s="315" t="s">
        <v>793</v>
      </c>
      <c r="U53" s="357"/>
    </row>
    <row r="54" spans="1:21" s="358" customFormat="1" ht="70.5" customHeight="1">
      <c r="A54" s="190">
        <f t="shared" si="3"/>
        <v>39</v>
      </c>
      <c r="B54" s="248" t="s">
        <v>205</v>
      </c>
      <c r="C54" s="176" t="s">
        <v>635</v>
      </c>
      <c r="D54" s="198" t="s">
        <v>152</v>
      </c>
      <c r="E54" s="198" t="s">
        <v>209</v>
      </c>
      <c r="F54" s="249">
        <v>3431</v>
      </c>
      <c r="G54" s="249">
        <v>3431</v>
      </c>
      <c r="H54" s="249">
        <v>3431</v>
      </c>
      <c r="I54" s="249">
        <v>3177.8</v>
      </c>
      <c r="J54" s="249">
        <v>3177.8</v>
      </c>
      <c r="K54" s="250">
        <v>5</v>
      </c>
      <c r="L54" s="250">
        <v>5</v>
      </c>
      <c r="M54" s="249">
        <v>2692.9</v>
      </c>
      <c r="N54" s="249">
        <v>2692.9</v>
      </c>
      <c r="O54" s="249">
        <v>0</v>
      </c>
      <c r="P54" s="249">
        <v>2692.9</v>
      </c>
      <c r="Q54" s="249">
        <v>2692.9</v>
      </c>
      <c r="R54" s="250">
        <v>1</v>
      </c>
      <c r="S54" s="256" t="s">
        <v>881</v>
      </c>
      <c r="T54" s="315" t="s">
        <v>627</v>
      </c>
      <c r="U54" s="357"/>
    </row>
    <row r="55" spans="1:21" s="358" customFormat="1" ht="86.25" customHeight="1">
      <c r="A55" s="190">
        <f t="shared" si="3"/>
        <v>40</v>
      </c>
      <c r="B55" s="248" t="s">
        <v>205</v>
      </c>
      <c r="C55" s="176" t="s">
        <v>636</v>
      </c>
      <c r="D55" s="198" t="s">
        <v>604</v>
      </c>
      <c r="E55" s="198" t="s">
        <v>209</v>
      </c>
      <c r="F55" s="249">
        <v>400</v>
      </c>
      <c r="G55" s="249">
        <v>400</v>
      </c>
      <c r="H55" s="249">
        <v>400</v>
      </c>
      <c r="I55" s="249">
        <v>221.88</v>
      </c>
      <c r="J55" s="249">
        <v>221.88</v>
      </c>
      <c r="K55" s="250">
        <v>3</v>
      </c>
      <c r="L55" s="250">
        <v>3</v>
      </c>
      <c r="M55" s="249">
        <v>221.88</v>
      </c>
      <c r="N55" s="249">
        <v>35.299999999999997</v>
      </c>
      <c r="O55" s="249">
        <v>0</v>
      </c>
      <c r="P55" s="249">
        <v>221.88</v>
      </c>
      <c r="Q55" s="249">
        <v>35.299999999999997</v>
      </c>
      <c r="R55" s="250">
        <v>1</v>
      </c>
      <c r="S55" s="256" t="s">
        <v>881</v>
      </c>
      <c r="T55" s="315" t="s">
        <v>796</v>
      </c>
      <c r="U55" s="357"/>
    </row>
    <row r="56" spans="1:21" s="358" customFormat="1" ht="37.5" customHeight="1">
      <c r="A56" s="190">
        <f t="shared" ref="A56:A100" si="4">A55+1</f>
        <v>41</v>
      </c>
      <c r="B56" s="248" t="s">
        <v>205</v>
      </c>
      <c r="C56" s="176" t="s">
        <v>637</v>
      </c>
      <c r="D56" s="198" t="s">
        <v>153</v>
      </c>
      <c r="E56" s="198" t="s">
        <v>209</v>
      </c>
      <c r="F56" s="249">
        <v>1.1000000000000001</v>
      </c>
      <c r="G56" s="249">
        <v>1.1000000000000001</v>
      </c>
      <c r="H56" s="249">
        <v>1.1000000000000001</v>
      </c>
      <c r="I56" s="249">
        <v>1.1000000000000001</v>
      </c>
      <c r="J56" s="249">
        <v>1.1000000000000001</v>
      </c>
      <c r="K56" s="250">
        <v>2</v>
      </c>
      <c r="L56" s="250">
        <v>2</v>
      </c>
      <c r="M56" s="249">
        <v>1.1000000000000001</v>
      </c>
      <c r="N56" s="249">
        <v>1.1000000000000001</v>
      </c>
      <c r="O56" s="249">
        <v>0</v>
      </c>
      <c r="P56" s="249">
        <v>1.1000000000000001</v>
      </c>
      <c r="Q56" s="249">
        <v>1.1000000000000001</v>
      </c>
      <c r="R56" s="250">
        <v>1</v>
      </c>
      <c r="S56" s="256" t="s">
        <v>556</v>
      </c>
      <c r="T56" s="315" t="s">
        <v>797</v>
      </c>
      <c r="U56" s="357"/>
    </row>
    <row r="57" spans="1:21" s="358" customFormat="1" ht="38.25" customHeight="1">
      <c r="A57" s="190">
        <f t="shared" si="4"/>
        <v>42</v>
      </c>
      <c r="B57" s="248" t="s">
        <v>205</v>
      </c>
      <c r="C57" s="176" t="s">
        <v>638</v>
      </c>
      <c r="D57" s="198" t="s">
        <v>604</v>
      </c>
      <c r="E57" s="198" t="s">
        <v>209</v>
      </c>
      <c r="F57" s="249">
        <v>80</v>
      </c>
      <c r="G57" s="249">
        <v>80</v>
      </c>
      <c r="H57" s="249">
        <v>80</v>
      </c>
      <c r="I57" s="249">
        <v>70</v>
      </c>
      <c r="J57" s="249">
        <v>70</v>
      </c>
      <c r="K57" s="250">
        <v>2</v>
      </c>
      <c r="L57" s="250">
        <v>2</v>
      </c>
      <c r="M57" s="249">
        <v>70</v>
      </c>
      <c r="N57" s="249">
        <v>70</v>
      </c>
      <c r="O57" s="249">
        <v>0</v>
      </c>
      <c r="P57" s="249">
        <v>70</v>
      </c>
      <c r="Q57" s="249">
        <v>70</v>
      </c>
      <c r="R57" s="250">
        <v>1</v>
      </c>
      <c r="S57" s="256" t="s">
        <v>881</v>
      </c>
      <c r="T57" s="315" t="s">
        <v>798</v>
      </c>
      <c r="U57" s="357"/>
    </row>
    <row r="58" spans="1:21" s="358" customFormat="1" ht="39" customHeight="1">
      <c r="A58" s="190">
        <f t="shared" si="4"/>
        <v>43</v>
      </c>
      <c r="B58" s="248" t="s">
        <v>205</v>
      </c>
      <c r="C58" s="176" t="s">
        <v>639</v>
      </c>
      <c r="D58" s="198" t="s">
        <v>199</v>
      </c>
      <c r="E58" s="198" t="s">
        <v>209</v>
      </c>
      <c r="F58" s="249">
        <v>0</v>
      </c>
      <c r="G58" s="249">
        <v>0</v>
      </c>
      <c r="H58" s="249">
        <v>0</v>
      </c>
      <c r="I58" s="249">
        <v>0</v>
      </c>
      <c r="J58" s="249">
        <v>0</v>
      </c>
      <c r="K58" s="250">
        <v>0</v>
      </c>
      <c r="L58" s="250">
        <v>0</v>
      </c>
      <c r="M58" s="249">
        <v>0</v>
      </c>
      <c r="N58" s="249">
        <v>1706.5</v>
      </c>
      <c r="O58" s="249">
        <v>0</v>
      </c>
      <c r="P58" s="249">
        <v>0</v>
      </c>
      <c r="Q58" s="249">
        <v>1706.5</v>
      </c>
      <c r="R58" s="250">
        <v>1</v>
      </c>
      <c r="S58" s="256" t="s">
        <v>881</v>
      </c>
      <c r="T58" s="315" t="s">
        <v>799</v>
      </c>
      <c r="U58" s="357"/>
    </row>
    <row r="59" spans="1:21" s="358" customFormat="1" ht="31.5" customHeight="1">
      <c r="A59" s="190">
        <f t="shared" si="4"/>
        <v>44</v>
      </c>
      <c r="B59" s="248" t="s">
        <v>205</v>
      </c>
      <c r="C59" s="176" t="s">
        <v>640</v>
      </c>
      <c r="D59" s="198" t="s">
        <v>604</v>
      </c>
      <c r="E59" s="198" t="s">
        <v>209</v>
      </c>
      <c r="F59" s="249">
        <v>3308.5</v>
      </c>
      <c r="G59" s="249">
        <v>3308.5</v>
      </c>
      <c r="H59" s="249">
        <v>3308.5</v>
      </c>
      <c r="I59" s="249">
        <v>3308.5</v>
      </c>
      <c r="J59" s="249">
        <v>3308.5</v>
      </c>
      <c r="K59" s="250">
        <v>4</v>
      </c>
      <c r="L59" s="250">
        <v>4</v>
      </c>
      <c r="M59" s="249">
        <v>3308.5</v>
      </c>
      <c r="N59" s="249">
        <v>0</v>
      </c>
      <c r="O59" s="249">
        <v>0</v>
      </c>
      <c r="P59" s="249">
        <v>3308.5</v>
      </c>
      <c r="Q59" s="249">
        <v>0</v>
      </c>
      <c r="R59" s="250">
        <v>1</v>
      </c>
      <c r="S59" s="256" t="s">
        <v>881</v>
      </c>
      <c r="T59" s="315" t="s">
        <v>800</v>
      </c>
      <c r="U59" s="357"/>
    </row>
    <row r="60" spans="1:21" s="358" customFormat="1" ht="48" customHeight="1">
      <c r="A60" s="190">
        <f t="shared" si="4"/>
        <v>45</v>
      </c>
      <c r="B60" s="248" t="s">
        <v>205</v>
      </c>
      <c r="C60" s="376" t="s">
        <v>641</v>
      </c>
      <c r="D60" s="271" t="s">
        <v>604</v>
      </c>
      <c r="E60" s="198" t="s">
        <v>208</v>
      </c>
      <c r="F60" s="249">
        <v>4797.3</v>
      </c>
      <c r="G60" s="249">
        <v>4793.3</v>
      </c>
      <c r="H60" s="249">
        <v>4793.3</v>
      </c>
      <c r="I60" s="249">
        <v>4793.3</v>
      </c>
      <c r="J60" s="249">
        <v>4793.3</v>
      </c>
      <c r="K60" s="373">
        <v>1</v>
      </c>
      <c r="L60" s="373">
        <v>1</v>
      </c>
      <c r="M60" s="249">
        <v>4795.3</v>
      </c>
      <c r="N60" s="249">
        <v>0</v>
      </c>
      <c r="O60" s="249">
        <v>0</v>
      </c>
      <c r="P60" s="249">
        <v>4795.3</v>
      </c>
      <c r="Q60" s="249">
        <v>0</v>
      </c>
      <c r="R60" s="250">
        <v>1</v>
      </c>
      <c r="S60" s="256" t="s">
        <v>881</v>
      </c>
      <c r="T60" s="315" t="s">
        <v>790</v>
      </c>
      <c r="U60" s="357"/>
    </row>
    <row r="61" spans="1:21" s="358" customFormat="1" ht="43.5" customHeight="1">
      <c r="A61" s="190">
        <f t="shared" si="4"/>
        <v>46</v>
      </c>
      <c r="B61" s="271" t="s">
        <v>205</v>
      </c>
      <c r="C61" s="376" t="s">
        <v>641</v>
      </c>
      <c r="D61" s="198" t="s">
        <v>604</v>
      </c>
      <c r="E61" s="198" t="s">
        <v>209</v>
      </c>
      <c r="F61" s="249">
        <v>577</v>
      </c>
      <c r="G61" s="249">
        <v>577</v>
      </c>
      <c r="H61" s="249">
        <v>577</v>
      </c>
      <c r="I61" s="249">
        <v>577</v>
      </c>
      <c r="J61" s="249">
        <v>577</v>
      </c>
      <c r="K61" s="373">
        <v>1</v>
      </c>
      <c r="L61" s="373">
        <v>1</v>
      </c>
      <c r="M61" s="249">
        <v>577</v>
      </c>
      <c r="N61" s="249">
        <v>0</v>
      </c>
      <c r="O61" s="249">
        <v>0</v>
      </c>
      <c r="P61" s="249">
        <v>577</v>
      </c>
      <c r="Q61" s="249">
        <v>0</v>
      </c>
      <c r="R61" s="250">
        <v>1</v>
      </c>
      <c r="S61" s="256" t="s">
        <v>881</v>
      </c>
      <c r="T61" s="315" t="s">
        <v>790</v>
      </c>
      <c r="U61" s="357"/>
    </row>
    <row r="62" spans="1:21" s="358" customFormat="1" ht="34.5" customHeight="1">
      <c r="A62" s="190">
        <f t="shared" si="4"/>
        <v>47</v>
      </c>
      <c r="B62" s="248" t="s">
        <v>205</v>
      </c>
      <c r="C62" s="176" t="s">
        <v>642</v>
      </c>
      <c r="D62" s="198" t="s">
        <v>604</v>
      </c>
      <c r="E62" s="198" t="s">
        <v>209</v>
      </c>
      <c r="F62" s="249">
        <v>0</v>
      </c>
      <c r="G62" s="249">
        <v>0</v>
      </c>
      <c r="H62" s="249">
        <v>0</v>
      </c>
      <c r="I62" s="249">
        <v>0</v>
      </c>
      <c r="J62" s="249">
        <v>0</v>
      </c>
      <c r="K62" s="250">
        <v>0</v>
      </c>
      <c r="L62" s="250">
        <v>0</v>
      </c>
      <c r="M62" s="249">
        <v>0</v>
      </c>
      <c r="N62" s="249">
        <v>0</v>
      </c>
      <c r="O62" s="249">
        <v>0</v>
      </c>
      <c r="P62" s="249">
        <v>0</v>
      </c>
      <c r="Q62" s="249">
        <v>0</v>
      </c>
      <c r="R62" s="250">
        <v>1</v>
      </c>
      <c r="S62" s="256" t="s">
        <v>881</v>
      </c>
      <c r="T62" s="315"/>
      <c r="U62" s="357"/>
    </row>
    <row r="63" spans="1:21" s="358" customFormat="1" ht="67.5" customHeight="1">
      <c r="A63" s="190">
        <f t="shared" si="4"/>
        <v>48</v>
      </c>
      <c r="B63" s="248" t="s">
        <v>205</v>
      </c>
      <c r="C63" s="336" t="s">
        <v>643</v>
      </c>
      <c r="D63" s="198" t="s">
        <v>604</v>
      </c>
      <c r="E63" s="198" t="s">
        <v>209</v>
      </c>
      <c r="F63" s="249">
        <v>0</v>
      </c>
      <c r="G63" s="249">
        <v>0</v>
      </c>
      <c r="H63" s="249">
        <v>0</v>
      </c>
      <c r="I63" s="249">
        <v>0</v>
      </c>
      <c r="J63" s="249">
        <v>0</v>
      </c>
      <c r="K63" s="250">
        <v>0</v>
      </c>
      <c r="L63" s="250">
        <v>0</v>
      </c>
      <c r="M63" s="249">
        <v>0</v>
      </c>
      <c r="N63" s="249">
        <v>0</v>
      </c>
      <c r="O63" s="249">
        <v>0</v>
      </c>
      <c r="P63" s="249">
        <v>0</v>
      </c>
      <c r="Q63" s="249">
        <v>0</v>
      </c>
      <c r="R63" s="250">
        <v>1</v>
      </c>
      <c r="S63" s="256" t="s">
        <v>881</v>
      </c>
      <c r="T63" s="315" t="s">
        <v>801</v>
      </c>
      <c r="U63" s="357"/>
    </row>
    <row r="64" spans="1:21" s="358" customFormat="1" ht="69" customHeight="1">
      <c r="A64" s="190">
        <f t="shared" si="4"/>
        <v>49</v>
      </c>
      <c r="B64" s="271" t="s">
        <v>219</v>
      </c>
      <c r="C64" s="303" t="s">
        <v>647</v>
      </c>
      <c r="D64" s="271" t="s">
        <v>198</v>
      </c>
      <c r="E64" s="198" t="s">
        <v>209</v>
      </c>
      <c r="F64" s="244">
        <v>0</v>
      </c>
      <c r="G64" s="244">
        <v>0</v>
      </c>
      <c r="H64" s="244">
        <v>0</v>
      </c>
      <c r="I64" s="244">
        <v>0</v>
      </c>
      <c r="J64" s="244">
        <v>0</v>
      </c>
      <c r="K64" s="245">
        <v>0</v>
      </c>
      <c r="L64" s="245">
        <v>0</v>
      </c>
      <c r="M64" s="244">
        <v>0</v>
      </c>
      <c r="N64" s="244">
        <v>0</v>
      </c>
      <c r="O64" s="244">
        <v>0</v>
      </c>
      <c r="P64" s="244">
        <v>0</v>
      </c>
      <c r="Q64" s="244">
        <v>0</v>
      </c>
      <c r="R64" s="250">
        <v>1</v>
      </c>
      <c r="S64" s="256" t="s">
        <v>881</v>
      </c>
      <c r="T64" s="316" t="s">
        <v>803</v>
      </c>
      <c r="U64" s="357"/>
    </row>
    <row r="65" spans="1:21" s="358" customFormat="1" ht="71.25" customHeight="1">
      <c r="A65" s="190">
        <f t="shared" si="4"/>
        <v>50</v>
      </c>
      <c r="B65" s="267" t="s">
        <v>219</v>
      </c>
      <c r="C65" s="306" t="s">
        <v>648</v>
      </c>
      <c r="D65" s="271" t="s">
        <v>198</v>
      </c>
      <c r="E65" s="198" t="s">
        <v>209</v>
      </c>
      <c r="F65" s="249">
        <v>0</v>
      </c>
      <c r="G65" s="249">
        <v>0</v>
      </c>
      <c r="H65" s="249">
        <v>0</v>
      </c>
      <c r="I65" s="249">
        <v>0</v>
      </c>
      <c r="J65" s="249">
        <v>0</v>
      </c>
      <c r="K65" s="250">
        <v>0</v>
      </c>
      <c r="L65" s="250">
        <v>0</v>
      </c>
      <c r="M65" s="249">
        <v>0</v>
      </c>
      <c r="N65" s="249">
        <v>0</v>
      </c>
      <c r="O65" s="249">
        <v>0</v>
      </c>
      <c r="P65" s="249">
        <v>0</v>
      </c>
      <c r="Q65" s="249">
        <v>0</v>
      </c>
      <c r="R65" s="250">
        <v>4</v>
      </c>
      <c r="S65" s="256" t="s">
        <v>556</v>
      </c>
      <c r="T65" s="315" t="s">
        <v>802</v>
      </c>
      <c r="U65" s="357"/>
    </row>
    <row r="66" spans="1:21" s="358" customFormat="1" ht="83.25" customHeight="1">
      <c r="A66" s="190">
        <f t="shared" si="4"/>
        <v>51</v>
      </c>
      <c r="B66" s="267" t="s">
        <v>219</v>
      </c>
      <c r="C66" s="301" t="s">
        <v>649</v>
      </c>
      <c r="D66" s="271" t="s">
        <v>198</v>
      </c>
      <c r="E66" s="198" t="s">
        <v>209</v>
      </c>
      <c r="F66" s="249">
        <v>0</v>
      </c>
      <c r="G66" s="249">
        <v>0</v>
      </c>
      <c r="H66" s="249">
        <v>0</v>
      </c>
      <c r="I66" s="249">
        <v>0</v>
      </c>
      <c r="J66" s="249">
        <v>0</v>
      </c>
      <c r="K66" s="250">
        <v>0</v>
      </c>
      <c r="L66" s="250">
        <v>0</v>
      </c>
      <c r="M66" s="249">
        <v>0</v>
      </c>
      <c r="N66" s="249">
        <v>0</v>
      </c>
      <c r="O66" s="249">
        <v>0</v>
      </c>
      <c r="P66" s="249">
        <v>0</v>
      </c>
      <c r="Q66" s="249">
        <v>0</v>
      </c>
      <c r="R66" s="250">
        <v>1</v>
      </c>
      <c r="S66" s="256" t="s">
        <v>881</v>
      </c>
      <c r="T66" s="315" t="s">
        <v>804</v>
      </c>
      <c r="U66" s="357"/>
    </row>
    <row r="67" spans="1:21" s="358" customFormat="1" ht="150" customHeight="1">
      <c r="A67" s="190">
        <f t="shared" si="4"/>
        <v>52</v>
      </c>
      <c r="B67" s="267" t="s">
        <v>219</v>
      </c>
      <c r="C67" s="303" t="s">
        <v>650</v>
      </c>
      <c r="D67" s="271" t="s">
        <v>198</v>
      </c>
      <c r="E67" s="198" t="s">
        <v>209</v>
      </c>
      <c r="F67" s="249">
        <v>15</v>
      </c>
      <c r="G67" s="249">
        <v>0</v>
      </c>
      <c r="H67" s="249">
        <v>0</v>
      </c>
      <c r="I67" s="249">
        <v>0</v>
      </c>
      <c r="J67" s="249">
        <v>0</v>
      </c>
      <c r="K67" s="250">
        <v>0</v>
      </c>
      <c r="L67" s="250">
        <v>0</v>
      </c>
      <c r="M67" s="249">
        <v>0</v>
      </c>
      <c r="N67" s="249">
        <v>0</v>
      </c>
      <c r="O67" s="249">
        <v>0</v>
      </c>
      <c r="P67" s="249">
        <v>0</v>
      </c>
      <c r="Q67" s="249">
        <v>0</v>
      </c>
      <c r="R67" s="250">
        <v>1</v>
      </c>
      <c r="S67" s="256" t="s">
        <v>881</v>
      </c>
      <c r="T67" s="315" t="s">
        <v>805</v>
      </c>
      <c r="U67" s="357"/>
    </row>
    <row r="68" spans="1:21" s="358" customFormat="1" ht="96" customHeight="1">
      <c r="A68" s="190">
        <f t="shared" si="4"/>
        <v>53</v>
      </c>
      <c r="B68" s="267" t="s">
        <v>219</v>
      </c>
      <c r="C68" s="305" t="s">
        <v>651</v>
      </c>
      <c r="D68" s="271" t="s">
        <v>198</v>
      </c>
      <c r="E68" s="198" t="s">
        <v>209</v>
      </c>
      <c r="F68" s="249">
        <v>0</v>
      </c>
      <c r="G68" s="249">
        <v>0</v>
      </c>
      <c r="H68" s="249">
        <v>0</v>
      </c>
      <c r="I68" s="249">
        <v>0</v>
      </c>
      <c r="J68" s="249">
        <v>0</v>
      </c>
      <c r="K68" s="250">
        <v>0</v>
      </c>
      <c r="L68" s="250">
        <v>0</v>
      </c>
      <c r="M68" s="249">
        <v>0</v>
      </c>
      <c r="N68" s="249">
        <v>0</v>
      </c>
      <c r="O68" s="249">
        <v>0</v>
      </c>
      <c r="P68" s="249">
        <v>0</v>
      </c>
      <c r="Q68" s="249">
        <v>0</v>
      </c>
      <c r="R68" s="250">
        <v>1</v>
      </c>
      <c r="S68" s="256" t="s">
        <v>881</v>
      </c>
      <c r="T68" s="315" t="s">
        <v>806</v>
      </c>
      <c r="U68" s="357"/>
    </row>
    <row r="69" spans="1:21" s="358" customFormat="1" ht="84" customHeight="1">
      <c r="A69" s="190">
        <f t="shared" si="4"/>
        <v>54</v>
      </c>
      <c r="B69" s="267" t="s">
        <v>219</v>
      </c>
      <c r="C69" s="303" t="s">
        <v>652</v>
      </c>
      <c r="D69" s="243" t="s">
        <v>198</v>
      </c>
      <c r="E69" s="198" t="s">
        <v>209</v>
      </c>
      <c r="F69" s="249">
        <v>40</v>
      </c>
      <c r="G69" s="249">
        <v>15.8</v>
      </c>
      <c r="H69" s="249">
        <v>15.8</v>
      </c>
      <c r="I69" s="249">
        <v>0</v>
      </c>
      <c r="J69" s="249">
        <v>0</v>
      </c>
      <c r="K69" s="250">
        <v>0</v>
      </c>
      <c r="L69" s="250">
        <v>0</v>
      </c>
      <c r="M69" s="249">
        <v>15.8</v>
      </c>
      <c r="N69" s="249">
        <v>15.8</v>
      </c>
      <c r="O69" s="249">
        <v>0</v>
      </c>
      <c r="P69" s="249">
        <v>15.8</v>
      </c>
      <c r="Q69" s="249">
        <v>15.8</v>
      </c>
      <c r="R69" s="250">
        <v>1</v>
      </c>
      <c r="S69" s="256" t="s">
        <v>644</v>
      </c>
      <c r="T69" s="315" t="s">
        <v>645</v>
      </c>
      <c r="U69" s="357"/>
    </row>
    <row r="70" spans="1:21" s="358" customFormat="1" ht="99" customHeight="1">
      <c r="A70" s="190">
        <f t="shared" si="4"/>
        <v>55</v>
      </c>
      <c r="B70" s="267" t="s">
        <v>219</v>
      </c>
      <c r="C70" s="303" t="s">
        <v>653</v>
      </c>
      <c r="D70" s="271" t="s">
        <v>137</v>
      </c>
      <c r="E70" s="198" t="s">
        <v>209</v>
      </c>
      <c r="F70" s="249">
        <v>15</v>
      </c>
      <c r="G70" s="249">
        <v>0</v>
      </c>
      <c r="H70" s="249">
        <v>0</v>
      </c>
      <c r="I70" s="249">
        <v>0</v>
      </c>
      <c r="J70" s="249">
        <v>0</v>
      </c>
      <c r="K70" s="250">
        <v>0</v>
      </c>
      <c r="L70" s="250">
        <v>0</v>
      </c>
      <c r="M70" s="249">
        <v>0</v>
      </c>
      <c r="N70" s="249">
        <v>0</v>
      </c>
      <c r="O70" s="249">
        <v>0</v>
      </c>
      <c r="P70" s="249">
        <v>0</v>
      </c>
      <c r="Q70" s="249">
        <v>0</v>
      </c>
      <c r="R70" s="250">
        <v>0</v>
      </c>
      <c r="S70" s="256" t="s">
        <v>556</v>
      </c>
      <c r="T70" s="315" t="s">
        <v>807</v>
      </c>
      <c r="U70" s="357"/>
    </row>
    <row r="71" spans="1:21" s="358" customFormat="1" ht="98.25" customHeight="1">
      <c r="A71" s="190">
        <f t="shared" si="4"/>
        <v>56</v>
      </c>
      <c r="B71" s="267" t="s">
        <v>219</v>
      </c>
      <c r="C71" s="304" t="s">
        <v>654</v>
      </c>
      <c r="D71" s="271" t="s">
        <v>198</v>
      </c>
      <c r="E71" s="198" t="s">
        <v>209</v>
      </c>
      <c r="F71" s="249">
        <v>8</v>
      </c>
      <c r="G71" s="249">
        <v>0</v>
      </c>
      <c r="H71" s="249">
        <v>0</v>
      </c>
      <c r="I71" s="249">
        <v>0</v>
      </c>
      <c r="J71" s="249">
        <v>0</v>
      </c>
      <c r="K71" s="250">
        <v>0</v>
      </c>
      <c r="L71" s="250">
        <v>0</v>
      </c>
      <c r="M71" s="249">
        <v>0</v>
      </c>
      <c r="N71" s="249">
        <v>0</v>
      </c>
      <c r="O71" s="249">
        <v>0</v>
      </c>
      <c r="P71" s="249">
        <v>0</v>
      </c>
      <c r="Q71" s="249">
        <v>0</v>
      </c>
      <c r="R71" s="250">
        <v>0</v>
      </c>
      <c r="S71" s="256" t="s">
        <v>556</v>
      </c>
      <c r="T71" s="315" t="s">
        <v>807</v>
      </c>
      <c r="U71" s="357"/>
    </row>
    <row r="72" spans="1:21" s="358" customFormat="1" ht="36" customHeight="1">
      <c r="A72" s="190">
        <f t="shared" si="4"/>
        <v>57</v>
      </c>
      <c r="B72" s="267" t="s">
        <v>219</v>
      </c>
      <c r="C72" s="303" t="s">
        <v>655</v>
      </c>
      <c r="D72" s="271" t="s">
        <v>198</v>
      </c>
      <c r="E72" s="198" t="s">
        <v>209</v>
      </c>
      <c r="F72" s="249">
        <v>3</v>
      </c>
      <c r="G72" s="249">
        <v>0</v>
      </c>
      <c r="H72" s="249">
        <v>0</v>
      </c>
      <c r="I72" s="249">
        <v>0</v>
      </c>
      <c r="J72" s="249">
        <v>0</v>
      </c>
      <c r="K72" s="250">
        <v>0</v>
      </c>
      <c r="L72" s="250">
        <v>0</v>
      </c>
      <c r="M72" s="249">
        <v>0</v>
      </c>
      <c r="N72" s="249">
        <v>0</v>
      </c>
      <c r="O72" s="249">
        <v>0</v>
      </c>
      <c r="P72" s="249">
        <v>0</v>
      </c>
      <c r="Q72" s="249">
        <v>0</v>
      </c>
      <c r="R72" s="250">
        <v>0</v>
      </c>
      <c r="S72" s="256" t="s">
        <v>556</v>
      </c>
      <c r="T72" s="315" t="s">
        <v>807</v>
      </c>
      <c r="U72" s="357"/>
    </row>
    <row r="73" spans="1:21" s="358" customFormat="1" ht="48" customHeight="1">
      <c r="A73" s="190">
        <f t="shared" si="4"/>
        <v>58</v>
      </c>
      <c r="B73" s="267" t="s">
        <v>219</v>
      </c>
      <c r="C73" s="302" t="s">
        <v>656</v>
      </c>
      <c r="D73" s="271" t="s">
        <v>198</v>
      </c>
      <c r="E73" s="198" t="s">
        <v>209</v>
      </c>
      <c r="F73" s="249">
        <v>0</v>
      </c>
      <c r="G73" s="249">
        <v>0</v>
      </c>
      <c r="H73" s="249">
        <v>0</v>
      </c>
      <c r="I73" s="249">
        <v>0</v>
      </c>
      <c r="J73" s="249">
        <v>0</v>
      </c>
      <c r="K73" s="250">
        <v>0</v>
      </c>
      <c r="L73" s="250">
        <v>0</v>
      </c>
      <c r="M73" s="249">
        <v>0</v>
      </c>
      <c r="N73" s="249">
        <v>0</v>
      </c>
      <c r="O73" s="249">
        <v>0</v>
      </c>
      <c r="P73" s="249">
        <v>0</v>
      </c>
      <c r="Q73" s="249">
        <v>0</v>
      </c>
      <c r="R73" s="250">
        <v>0</v>
      </c>
      <c r="S73" s="256" t="s">
        <v>556</v>
      </c>
      <c r="T73" s="315" t="s">
        <v>807</v>
      </c>
      <c r="U73" s="357"/>
    </row>
    <row r="74" spans="1:21" s="358" customFormat="1" ht="50.25" customHeight="1">
      <c r="A74" s="190">
        <f t="shared" si="4"/>
        <v>59</v>
      </c>
      <c r="B74" s="267" t="s">
        <v>219</v>
      </c>
      <c r="C74" s="176" t="s">
        <v>657</v>
      </c>
      <c r="D74" s="271" t="s">
        <v>198</v>
      </c>
      <c r="E74" s="198" t="s">
        <v>209</v>
      </c>
      <c r="F74" s="249">
        <v>2.5</v>
      </c>
      <c r="G74" s="249">
        <v>0</v>
      </c>
      <c r="H74" s="249">
        <v>0</v>
      </c>
      <c r="I74" s="249">
        <v>0</v>
      </c>
      <c r="J74" s="249">
        <v>0</v>
      </c>
      <c r="K74" s="250">
        <v>0</v>
      </c>
      <c r="L74" s="250">
        <v>0</v>
      </c>
      <c r="M74" s="249">
        <v>2.5</v>
      </c>
      <c r="N74" s="249">
        <v>2.5</v>
      </c>
      <c r="O74" s="249">
        <v>0</v>
      </c>
      <c r="P74" s="249">
        <v>2.5</v>
      </c>
      <c r="Q74" s="249">
        <v>2.5</v>
      </c>
      <c r="R74" s="250">
        <v>6</v>
      </c>
      <c r="S74" s="256" t="s">
        <v>556</v>
      </c>
      <c r="T74" s="315" t="s">
        <v>646</v>
      </c>
      <c r="U74" s="357"/>
    </row>
    <row r="75" spans="1:21" s="358" customFormat="1" ht="52.5" customHeight="1">
      <c r="A75" s="190">
        <f t="shared" si="4"/>
        <v>60</v>
      </c>
      <c r="B75" s="248" t="s">
        <v>206</v>
      </c>
      <c r="C75" s="176" t="s">
        <v>662</v>
      </c>
      <c r="D75" s="243" t="s">
        <v>198</v>
      </c>
      <c r="E75" s="198" t="s">
        <v>209</v>
      </c>
      <c r="F75" s="249">
        <v>422.99200000000002</v>
      </c>
      <c r="G75" s="249">
        <v>422.99200000000002</v>
      </c>
      <c r="H75" s="249">
        <v>422.99200000000002</v>
      </c>
      <c r="I75" s="249">
        <v>422.99200000000002</v>
      </c>
      <c r="J75" s="249">
        <v>422.99200000000002</v>
      </c>
      <c r="K75" s="250">
        <v>0</v>
      </c>
      <c r="L75" s="250">
        <v>0</v>
      </c>
      <c r="M75" s="249">
        <v>422.99200000000002</v>
      </c>
      <c r="N75" s="249">
        <v>0</v>
      </c>
      <c r="O75" s="249">
        <v>0</v>
      </c>
      <c r="P75" s="249">
        <v>422.99200000000002</v>
      </c>
      <c r="Q75" s="249">
        <v>0</v>
      </c>
      <c r="R75" s="250">
        <v>1</v>
      </c>
      <c r="S75" s="256" t="s">
        <v>881</v>
      </c>
      <c r="T75" s="315" t="s">
        <v>808</v>
      </c>
      <c r="U75" s="357"/>
    </row>
    <row r="76" spans="1:21" s="358" customFormat="1" ht="52.5" customHeight="1">
      <c r="A76" s="190">
        <f t="shared" si="4"/>
        <v>61</v>
      </c>
      <c r="B76" s="248" t="s">
        <v>346</v>
      </c>
      <c r="C76" s="176" t="s">
        <v>663</v>
      </c>
      <c r="D76" s="243" t="s">
        <v>198</v>
      </c>
      <c r="E76" s="198" t="s">
        <v>208</v>
      </c>
      <c r="F76" s="249">
        <v>25841.7</v>
      </c>
      <c r="G76" s="249">
        <v>25841.7</v>
      </c>
      <c r="H76" s="249">
        <v>25841.7</v>
      </c>
      <c r="I76" s="249">
        <v>25841.7</v>
      </c>
      <c r="J76" s="249">
        <v>25841.7</v>
      </c>
      <c r="K76" s="250">
        <v>0</v>
      </c>
      <c r="L76" s="250">
        <v>0</v>
      </c>
      <c r="M76" s="249">
        <v>25841.7</v>
      </c>
      <c r="N76" s="249">
        <v>0</v>
      </c>
      <c r="O76" s="249">
        <v>0</v>
      </c>
      <c r="P76" s="249">
        <v>25841.7</v>
      </c>
      <c r="Q76" s="249">
        <v>0</v>
      </c>
      <c r="R76" s="250">
        <v>1</v>
      </c>
      <c r="S76" s="256" t="s">
        <v>881</v>
      </c>
      <c r="T76" s="315" t="s">
        <v>808</v>
      </c>
      <c r="U76" s="357"/>
    </row>
    <row r="77" spans="1:21" s="358" customFormat="1" ht="49.5">
      <c r="A77" s="190">
        <f t="shared" si="4"/>
        <v>62</v>
      </c>
      <c r="B77" s="248" t="s">
        <v>508</v>
      </c>
      <c r="C77" s="180" t="s">
        <v>664</v>
      </c>
      <c r="D77" s="198" t="s">
        <v>250</v>
      </c>
      <c r="E77" s="198" t="s">
        <v>209</v>
      </c>
      <c r="F77" s="244">
        <v>20</v>
      </c>
      <c r="G77" s="244">
        <v>20</v>
      </c>
      <c r="H77" s="244">
        <v>20</v>
      </c>
      <c r="I77" s="257">
        <v>10.29</v>
      </c>
      <c r="J77" s="257">
        <v>10.29</v>
      </c>
      <c r="K77" s="245">
        <v>1</v>
      </c>
      <c r="L77" s="245">
        <v>1</v>
      </c>
      <c r="M77" s="257">
        <v>10.29</v>
      </c>
      <c r="N77" s="257">
        <v>10.29</v>
      </c>
      <c r="O77" s="244">
        <v>0</v>
      </c>
      <c r="P77" s="257">
        <v>10.29</v>
      </c>
      <c r="Q77" s="257">
        <v>10.29</v>
      </c>
      <c r="R77" s="250">
        <v>1</v>
      </c>
      <c r="S77" s="256" t="s">
        <v>881</v>
      </c>
      <c r="T77" s="316" t="s">
        <v>809</v>
      </c>
      <c r="U77" s="357"/>
    </row>
    <row r="78" spans="1:21" s="358" customFormat="1" ht="49.5">
      <c r="A78" s="190">
        <f t="shared" si="4"/>
        <v>63</v>
      </c>
      <c r="B78" s="248" t="s">
        <v>508</v>
      </c>
      <c r="C78" s="176" t="s">
        <v>665</v>
      </c>
      <c r="D78" s="198" t="s">
        <v>260</v>
      </c>
      <c r="E78" s="198" t="s">
        <v>209</v>
      </c>
      <c r="F78" s="249">
        <v>30</v>
      </c>
      <c r="G78" s="249">
        <v>30</v>
      </c>
      <c r="H78" s="249">
        <v>30</v>
      </c>
      <c r="I78" s="249">
        <v>0</v>
      </c>
      <c r="J78" s="249">
        <v>0</v>
      </c>
      <c r="K78" s="250">
        <v>0</v>
      </c>
      <c r="L78" s="250">
        <v>0</v>
      </c>
      <c r="M78" s="249">
        <v>0</v>
      </c>
      <c r="N78" s="249">
        <v>0</v>
      </c>
      <c r="O78" s="249">
        <v>0</v>
      </c>
      <c r="P78" s="249">
        <v>0</v>
      </c>
      <c r="Q78" s="249">
        <v>0</v>
      </c>
      <c r="R78" s="250">
        <v>1</v>
      </c>
      <c r="S78" s="256" t="s">
        <v>881</v>
      </c>
      <c r="T78" s="315" t="s">
        <v>810</v>
      </c>
      <c r="U78" s="357"/>
    </row>
    <row r="79" spans="1:21" s="358" customFormat="1" ht="33">
      <c r="A79" s="190">
        <f t="shared" si="4"/>
        <v>64</v>
      </c>
      <c r="B79" s="248" t="s">
        <v>508</v>
      </c>
      <c r="C79" s="176" t="s">
        <v>666</v>
      </c>
      <c r="D79" s="198" t="s">
        <v>250</v>
      </c>
      <c r="E79" s="198" t="s">
        <v>209</v>
      </c>
      <c r="F79" s="249">
        <v>50</v>
      </c>
      <c r="G79" s="249">
        <v>50</v>
      </c>
      <c r="H79" s="249">
        <v>50</v>
      </c>
      <c r="I79" s="249">
        <v>50</v>
      </c>
      <c r="J79" s="249">
        <v>50</v>
      </c>
      <c r="K79" s="250">
        <v>1</v>
      </c>
      <c r="L79" s="250">
        <v>1</v>
      </c>
      <c r="M79" s="249">
        <v>50</v>
      </c>
      <c r="N79" s="249">
        <v>50</v>
      </c>
      <c r="O79" s="249"/>
      <c r="P79" s="249">
        <v>50</v>
      </c>
      <c r="Q79" s="249">
        <v>50</v>
      </c>
      <c r="R79" s="250">
        <v>1</v>
      </c>
      <c r="S79" s="256" t="s">
        <v>881</v>
      </c>
      <c r="T79" s="315" t="s">
        <v>811</v>
      </c>
      <c r="U79" s="357"/>
    </row>
    <row r="80" spans="1:21" s="358" customFormat="1" ht="33">
      <c r="A80" s="190">
        <f t="shared" si="4"/>
        <v>65</v>
      </c>
      <c r="B80" s="248" t="s">
        <v>508</v>
      </c>
      <c r="C80" s="176" t="s">
        <v>667</v>
      </c>
      <c r="D80" s="198" t="s">
        <v>129</v>
      </c>
      <c r="E80" s="198" t="s">
        <v>209</v>
      </c>
      <c r="F80" s="249">
        <v>10</v>
      </c>
      <c r="G80" s="249">
        <v>10</v>
      </c>
      <c r="H80" s="249">
        <v>10</v>
      </c>
      <c r="I80" s="249">
        <v>10</v>
      </c>
      <c r="J80" s="249">
        <v>10</v>
      </c>
      <c r="K80" s="249">
        <v>1</v>
      </c>
      <c r="L80" s="249">
        <v>1</v>
      </c>
      <c r="M80" s="249">
        <v>10</v>
      </c>
      <c r="N80" s="249">
        <v>10</v>
      </c>
      <c r="O80" s="249"/>
      <c r="P80" s="249">
        <v>10</v>
      </c>
      <c r="Q80" s="249">
        <v>10</v>
      </c>
      <c r="R80" s="250">
        <v>1</v>
      </c>
      <c r="S80" s="256" t="s">
        <v>881</v>
      </c>
      <c r="T80" s="315" t="s">
        <v>812</v>
      </c>
      <c r="U80" s="357"/>
    </row>
    <row r="81" spans="1:21" s="358" customFormat="1" ht="115.5">
      <c r="A81" s="190">
        <f t="shared" si="4"/>
        <v>66</v>
      </c>
      <c r="B81" s="248" t="s">
        <v>508</v>
      </c>
      <c r="C81" s="176" t="s">
        <v>668</v>
      </c>
      <c r="D81" s="198" t="s">
        <v>132</v>
      </c>
      <c r="E81" s="198" t="s">
        <v>209</v>
      </c>
      <c r="F81" s="249">
        <v>30</v>
      </c>
      <c r="G81" s="249">
        <v>30</v>
      </c>
      <c r="H81" s="249">
        <v>30</v>
      </c>
      <c r="I81" s="249">
        <v>30</v>
      </c>
      <c r="J81" s="249">
        <v>30</v>
      </c>
      <c r="K81" s="249">
        <v>1</v>
      </c>
      <c r="L81" s="249">
        <v>1</v>
      </c>
      <c r="M81" s="249">
        <v>30</v>
      </c>
      <c r="N81" s="249">
        <v>30</v>
      </c>
      <c r="O81" s="249">
        <v>0</v>
      </c>
      <c r="P81" s="249">
        <v>30</v>
      </c>
      <c r="Q81" s="249">
        <v>30</v>
      </c>
      <c r="R81" s="250">
        <v>1</v>
      </c>
      <c r="S81" s="256" t="s">
        <v>881</v>
      </c>
      <c r="T81" s="315" t="s">
        <v>813</v>
      </c>
      <c r="U81" s="357"/>
    </row>
    <row r="82" spans="1:21" s="358" customFormat="1" ht="49.5">
      <c r="A82" s="190">
        <f t="shared" si="4"/>
        <v>67</v>
      </c>
      <c r="B82" s="248" t="s">
        <v>508</v>
      </c>
      <c r="C82" s="176" t="s">
        <v>669</v>
      </c>
      <c r="D82" s="198" t="s">
        <v>132</v>
      </c>
      <c r="E82" s="198" t="s">
        <v>209</v>
      </c>
      <c r="F82" s="249">
        <v>35</v>
      </c>
      <c r="G82" s="249">
        <v>35</v>
      </c>
      <c r="H82" s="249">
        <v>35</v>
      </c>
      <c r="I82" s="249">
        <v>35</v>
      </c>
      <c r="J82" s="249">
        <v>35</v>
      </c>
      <c r="K82" s="249">
        <v>0</v>
      </c>
      <c r="L82" s="249">
        <v>0</v>
      </c>
      <c r="M82" s="249">
        <v>35</v>
      </c>
      <c r="N82" s="249">
        <v>35</v>
      </c>
      <c r="O82" s="249">
        <v>0</v>
      </c>
      <c r="P82" s="249">
        <v>35</v>
      </c>
      <c r="Q82" s="249">
        <v>35</v>
      </c>
      <c r="R82" s="250">
        <v>1</v>
      </c>
      <c r="S82" s="256" t="s">
        <v>881</v>
      </c>
      <c r="T82" s="315" t="s">
        <v>814</v>
      </c>
      <c r="U82" s="357"/>
    </row>
    <row r="83" spans="1:21" s="358" customFormat="1" ht="49.5">
      <c r="A83" s="190">
        <f t="shared" si="4"/>
        <v>68</v>
      </c>
      <c r="B83" s="248" t="s">
        <v>508</v>
      </c>
      <c r="C83" s="176" t="s">
        <v>670</v>
      </c>
      <c r="D83" s="198" t="s">
        <v>132</v>
      </c>
      <c r="E83" s="198" t="s">
        <v>209</v>
      </c>
      <c r="F83" s="249">
        <v>15</v>
      </c>
      <c r="G83" s="249">
        <v>15</v>
      </c>
      <c r="H83" s="249">
        <v>15</v>
      </c>
      <c r="I83" s="249">
        <v>15</v>
      </c>
      <c r="J83" s="249">
        <v>15</v>
      </c>
      <c r="K83" s="249">
        <v>0</v>
      </c>
      <c r="L83" s="249">
        <v>0</v>
      </c>
      <c r="M83" s="249">
        <v>15</v>
      </c>
      <c r="N83" s="249">
        <v>15</v>
      </c>
      <c r="O83" s="249">
        <v>0</v>
      </c>
      <c r="P83" s="249">
        <v>15</v>
      </c>
      <c r="Q83" s="249">
        <v>15</v>
      </c>
      <c r="R83" s="250">
        <v>1</v>
      </c>
      <c r="S83" s="256" t="s">
        <v>881</v>
      </c>
      <c r="T83" s="315" t="s">
        <v>815</v>
      </c>
      <c r="U83" s="357"/>
    </row>
    <row r="84" spans="1:21" s="358" customFormat="1" ht="82.5">
      <c r="A84" s="190">
        <f t="shared" si="4"/>
        <v>69</v>
      </c>
      <c r="B84" s="248" t="s">
        <v>508</v>
      </c>
      <c r="C84" s="176" t="s">
        <v>671</v>
      </c>
      <c r="D84" s="198" t="s">
        <v>129</v>
      </c>
      <c r="E84" s="198" t="s">
        <v>209</v>
      </c>
      <c r="F84" s="249">
        <v>12</v>
      </c>
      <c r="G84" s="249">
        <v>12</v>
      </c>
      <c r="H84" s="249">
        <v>12</v>
      </c>
      <c r="I84" s="249">
        <v>12</v>
      </c>
      <c r="J84" s="249">
        <v>12</v>
      </c>
      <c r="K84" s="249">
        <v>0</v>
      </c>
      <c r="L84" s="249">
        <v>0</v>
      </c>
      <c r="M84" s="249">
        <v>12</v>
      </c>
      <c r="N84" s="249">
        <v>12</v>
      </c>
      <c r="O84" s="249">
        <v>0</v>
      </c>
      <c r="P84" s="249">
        <v>12</v>
      </c>
      <c r="Q84" s="249">
        <v>12</v>
      </c>
      <c r="R84" s="250">
        <v>1</v>
      </c>
      <c r="S84" s="256" t="s">
        <v>881</v>
      </c>
      <c r="T84" s="315" t="s">
        <v>789</v>
      </c>
      <c r="U84" s="357"/>
    </row>
    <row r="85" spans="1:21" s="358" customFormat="1" ht="82.5">
      <c r="A85" s="190">
        <f t="shared" si="4"/>
        <v>70</v>
      </c>
      <c r="B85" s="248" t="s">
        <v>508</v>
      </c>
      <c r="C85" s="176" t="s">
        <v>672</v>
      </c>
      <c r="D85" s="198" t="s">
        <v>129</v>
      </c>
      <c r="E85" s="198" t="s">
        <v>209</v>
      </c>
      <c r="F85" s="249">
        <v>12</v>
      </c>
      <c r="G85" s="249">
        <v>12</v>
      </c>
      <c r="H85" s="249">
        <v>12</v>
      </c>
      <c r="I85" s="249">
        <v>12</v>
      </c>
      <c r="J85" s="249">
        <v>12</v>
      </c>
      <c r="K85" s="249">
        <v>0</v>
      </c>
      <c r="L85" s="249">
        <v>0</v>
      </c>
      <c r="M85" s="249">
        <v>12</v>
      </c>
      <c r="N85" s="249">
        <v>12</v>
      </c>
      <c r="O85" s="249">
        <v>0</v>
      </c>
      <c r="P85" s="249">
        <v>12</v>
      </c>
      <c r="Q85" s="249">
        <v>12</v>
      </c>
      <c r="R85" s="250">
        <v>1</v>
      </c>
      <c r="S85" s="256" t="s">
        <v>881</v>
      </c>
      <c r="T85" s="315" t="s">
        <v>789</v>
      </c>
      <c r="U85" s="357"/>
    </row>
    <row r="86" spans="1:21" s="358" customFormat="1" ht="82.5">
      <c r="A86" s="190">
        <f t="shared" si="4"/>
        <v>71</v>
      </c>
      <c r="B86" s="248" t="s">
        <v>508</v>
      </c>
      <c r="C86" s="176" t="s">
        <v>673</v>
      </c>
      <c r="D86" s="198" t="s">
        <v>129</v>
      </c>
      <c r="E86" s="198" t="s">
        <v>209</v>
      </c>
      <c r="F86" s="249">
        <v>43</v>
      </c>
      <c r="G86" s="249">
        <v>43</v>
      </c>
      <c r="H86" s="249">
        <v>43</v>
      </c>
      <c r="I86" s="249">
        <v>43</v>
      </c>
      <c r="J86" s="249">
        <v>43</v>
      </c>
      <c r="K86" s="249">
        <v>1</v>
      </c>
      <c r="L86" s="249">
        <v>1</v>
      </c>
      <c r="M86" s="249">
        <v>43</v>
      </c>
      <c r="N86" s="249">
        <v>43</v>
      </c>
      <c r="O86" s="249">
        <v>0</v>
      </c>
      <c r="P86" s="249">
        <v>43</v>
      </c>
      <c r="Q86" s="249">
        <v>43</v>
      </c>
      <c r="R86" s="250">
        <v>1</v>
      </c>
      <c r="S86" s="256" t="s">
        <v>881</v>
      </c>
      <c r="T86" s="315" t="s">
        <v>816</v>
      </c>
      <c r="U86" s="357"/>
    </row>
    <row r="87" spans="1:21" s="358" customFormat="1" ht="66">
      <c r="A87" s="190">
        <f t="shared" si="4"/>
        <v>72</v>
      </c>
      <c r="B87" s="248" t="s">
        <v>508</v>
      </c>
      <c r="C87" s="176" t="s">
        <v>674</v>
      </c>
      <c r="D87" s="198" t="s">
        <v>129</v>
      </c>
      <c r="E87" s="198" t="s">
        <v>209</v>
      </c>
      <c r="F87" s="249">
        <v>10</v>
      </c>
      <c r="G87" s="249">
        <v>10</v>
      </c>
      <c r="H87" s="249">
        <v>10</v>
      </c>
      <c r="I87" s="249">
        <v>10</v>
      </c>
      <c r="J87" s="249">
        <v>10</v>
      </c>
      <c r="K87" s="249">
        <v>0</v>
      </c>
      <c r="L87" s="249">
        <v>0</v>
      </c>
      <c r="M87" s="249">
        <v>10</v>
      </c>
      <c r="N87" s="249">
        <v>10</v>
      </c>
      <c r="O87" s="249">
        <v>0</v>
      </c>
      <c r="P87" s="249">
        <v>10</v>
      </c>
      <c r="Q87" s="249">
        <v>10</v>
      </c>
      <c r="R87" s="250">
        <v>1</v>
      </c>
      <c r="S87" s="256" t="s">
        <v>881</v>
      </c>
      <c r="T87" s="315" t="s">
        <v>789</v>
      </c>
      <c r="U87" s="357"/>
    </row>
    <row r="88" spans="1:21" s="358" customFormat="1" ht="66">
      <c r="A88" s="190">
        <f t="shared" si="4"/>
        <v>73</v>
      </c>
      <c r="B88" s="248" t="s">
        <v>508</v>
      </c>
      <c r="C88" s="176" t="s">
        <v>675</v>
      </c>
      <c r="D88" s="198" t="s">
        <v>129</v>
      </c>
      <c r="E88" s="198" t="s">
        <v>209</v>
      </c>
      <c r="F88" s="249">
        <v>5</v>
      </c>
      <c r="G88" s="249">
        <v>5</v>
      </c>
      <c r="H88" s="249">
        <v>5</v>
      </c>
      <c r="I88" s="249">
        <v>5</v>
      </c>
      <c r="J88" s="249">
        <v>5</v>
      </c>
      <c r="K88" s="249">
        <v>0</v>
      </c>
      <c r="L88" s="249">
        <v>0</v>
      </c>
      <c r="M88" s="249">
        <v>5</v>
      </c>
      <c r="N88" s="249">
        <v>5</v>
      </c>
      <c r="O88" s="249">
        <v>0</v>
      </c>
      <c r="P88" s="249">
        <v>5</v>
      </c>
      <c r="Q88" s="249">
        <v>5</v>
      </c>
      <c r="R88" s="250">
        <v>1</v>
      </c>
      <c r="S88" s="256" t="s">
        <v>881</v>
      </c>
      <c r="T88" s="315" t="s">
        <v>789</v>
      </c>
      <c r="U88" s="357"/>
    </row>
    <row r="89" spans="1:21" s="358" customFormat="1" ht="34.5" customHeight="1">
      <c r="A89" s="190">
        <f t="shared" si="4"/>
        <v>74</v>
      </c>
      <c r="B89" s="248" t="s">
        <v>508</v>
      </c>
      <c r="C89" s="176" t="s">
        <v>676</v>
      </c>
      <c r="D89" s="243" t="s">
        <v>198</v>
      </c>
      <c r="E89" s="198" t="s">
        <v>209</v>
      </c>
      <c r="F89" s="249">
        <v>20.3</v>
      </c>
      <c r="G89" s="249">
        <v>20.3</v>
      </c>
      <c r="H89" s="249">
        <v>20.3</v>
      </c>
      <c r="I89" s="249">
        <v>20.3</v>
      </c>
      <c r="J89" s="249">
        <v>20.3</v>
      </c>
      <c r="K89" s="249">
        <v>20.3</v>
      </c>
      <c r="L89" s="249">
        <v>20.3</v>
      </c>
      <c r="M89" s="249">
        <v>20.3</v>
      </c>
      <c r="N89" s="249">
        <v>0</v>
      </c>
      <c r="O89" s="249">
        <v>0</v>
      </c>
      <c r="P89" s="249">
        <v>20.3</v>
      </c>
      <c r="Q89" s="249">
        <v>0</v>
      </c>
      <c r="R89" s="250">
        <v>1</v>
      </c>
      <c r="S89" s="256" t="s">
        <v>556</v>
      </c>
      <c r="T89" s="315" t="s">
        <v>817</v>
      </c>
      <c r="U89" s="357"/>
    </row>
    <row r="90" spans="1:21" s="358" customFormat="1" ht="38.25" customHeight="1">
      <c r="A90" s="190">
        <f t="shared" si="4"/>
        <v>75</v>
      </c>
      <c r="B90" s="248" t="s">
        <v>508</v>
      </c>
      <c r="C90" s="176" t="s">
        <v>677</v>
      </c>
      <c r="D90" s="243" t="s">
        <v>198</v>
      </c>
      <c r="E90" s="198" t="s">
        <v>209</v>
      </c>
      <c r="F90" s="249">
        <v>47.3</v>
      </c>
      <c r="G90" s="249">
        <v>47.3</v>
      </c>
      <c r="H90" s="249">
        <v>47.3</v>
      </c>
      <c r="I90" s="249">
        <v>47.3</v>
      </c>
      <c r="J90" s="249">
        <v>47.3</v>
      </c>
      <c r="K90" s="250">
        <v>47.3</v>
      </c>
      <c r="L90" s="250">
        <v>47.3</v>
      </c>
      <c r="M90" s="249">
        <v>47.3</v>
      </c>
      <c r="N90" s="249">
        <v>0</v>
      </c>
      <c r="O90" s="249">
        <v>0</v>
      </c>
      <c r="P90" s="249">
        <v>47.3</v>
      </c>
      <c r="Q90" s="249">
        <v>0</v>
      </c>
      <c r="R90" s="250">
        <v>25</v>
      </c>
      <c r="S90" s="256" t="s">
        <v>556</v>
      </c>
      <c r="T90" s="315" t="s">
        <v>818</v>
      </c>
      <c r="U90" s="357"/>
    </row>
    <row r="91" spans="1:21" s="358" customFormat="1" ht="92.25" customHeight="1">
      <c r="A91" s="190">
        <f t="shared" si="4"/>
        <v>76</v>
      </c>
      <c r="B91" s="248" t="s">
        <v>508</v>
      </c>
      <c r="C91" s="180" t="s">
        <v>678</v>
      </c>
      <c r="D91" s="258" t="s">
        <v>679</v>
      </c>
      <c r="E91" s="198" t="s">
        <v>209</v>
      </c>
      <c r="F91" s="249">
        <v>207230.4</v>
      </c>
      <c r="G91" s="249">
        <v>207230.4</v>
      </c>
      <c r="H91" s="249">
        <v>207230.4</v>
      </c>
      <c r="I91" s="249">
        <v>207230.4</v>
      </c>
      <c r="J91" s="249">
        <v>207230.4</v>
      </c>
      <c r="K91" s="250">
        <v>1</v>
      </c>
      <c r="L91" s="250">
        <v>1</v>
      </c>
      <c r="M91" s="249">
        <v>207230.4</v>
      </c>
      <c r="N91" s="249">
        <v>207230.4</v>
      </c>
      <c r="O91" s="249">
        <v>0</v>
      </c>
      <c r="P91" s="249">
        <v>207230.4</v>
      </c>
      <c r="Q91" s="249">
        <v>207230.4</v>
      </c>
      <c r="R91" s="250">
        <v>100</v>
      </c>
      <c r="S91" s="256" t="s">
        <v>680</v>
      </c>
      <c r="T91" s="315" t="s">
        <v>819</v>
      </c>
      <c r="U91" s="357"/>
    </row>
    <row r="92" spans="1:21" s="358" customFormat="1" ht="66">
      <c r="A92" s="190">
        <f t="shared" si="4"/>
        <v>77</v>
      </c>
      <c r="B92" s="248" t="s">
        <v>508</v>
      </c>
      <c r="C92" s="180" t="s">
        <v>682</v>
      </c>
      <c r="D92" s="198" t="s">
        <v>129</v>
      </c>
      <c r="E92" s="198" t="s">
        <v>209</v>
      </c>
      <c r="F92" s="249">
        <v>0</v>
      </c>
      <c r="G92" s="258" t="s">
        <v>838</v>
      </c>
      <c r="H92" s="258" t="s">
        <v>838</v>
      </c>
      <c r="I92" s="258" t="s">
        <v>838</v>
      </c>
      <c r="J92" s="258" t="s">
        <v>838</v>
      </c>
      <c r="K92" s="258" t="s">
        <v>838</v>
      </c>
      <c r="L92" s="258" t="s">
        <v>838</v>
      </c>
      <c r="M92" s="258" t="s">
        <v>838</v>
      </c>
      <c r="N92" s="258" t="s">
        <v>838</v>
      </c>
      <c r="O92" s="258" t="s">
        <v>838</v>
      </c>
      <c r="P92" s="258" t="s">
        <v>838</v>
      </c>
      <c r="Q92" s="258" t="s">
        <v>838</v>
      </c>
      <c r="R92" s="250">
        <v>100</v>
      </c>
      <c r="S92" s="256" t="s">
        <v>680</v>
      </c>
      <c r="T92" s="317" t="s">
        <v>820</v>
      </c>
      <c r="U92" s="357"/>
    </row>
    <row r="93" spans="1:21" s="358" customFormat="1" ht="181.5">
      <c r="A93" s="190">
        <f t="shared" si="4"/>
        <v>78</v>
      </c>
      <c r="B93" s="248" t="s">
        <v>508</v>
      </c>
      <c r="C93" s="180" t="s">
        <v>683</v>
      </c>
      <c r="D93" s="198" t="s">
        <v>129</v>
      </c>
      <c r="E93" s="198" t="s">
        <v>209</v>
      </c>
      <c r="F93" s="249">
        <v>0</v>
      </c>
      <c r="G93" s="258" t="s">
        <v>838</v>
      </c>
      <c r="H93" s="258" t="s">
        <v>838</v>
      </c>
      <c r="I93" s="258" t="s">
        <v>838</v>
      </c>
      <c r="J93" s="258" t="s">
        <v>838</v>
      </c>
      <c r="K93" s="258" t="s">
        <v>838</v>
      </c>
      <c r="L93" s="258" t="s">
        <v>838</v>
      </c>
      <c r="M93" s="258" t="s">
        <v>838</v>
      </c>
      <c r="N93" s="258" t="s">
        <v>838</v>
      </c>
      <c r="O93" s="258" t="s">
        <v>838</v>
      </c>
      <c r="P93" s="258" t="s">
        <v>838</v>
      </c>
      <c r="Q93" s="258" t="s">
        <v>838</v>
      </c>
      <c r="R93" s="250">
        <v>100</v>
      </c>
      <c r="S93" s="256" t="s">
        <v>680</v>
      </c>
      <c r="T93" s="317" t="s">
        <v>821</v>
      </c>
      <c r="U93" s="357"/>
    </row>
    <row r="94" spans="1:21" s="358" customFormat="1" ht="165">
      <c r="A94" s="190">
        <f t="shared" si="4"/>
        <v>79</v>
      </c>
      <c r="B94" s="248" t="s">
        <v>508</v>
      </c>
      <c r="C94" s="180" t="s">
        <v>685</v>
      </c>
      <c r="D94" s="198" t="s">
        <v>129</v>
      </c>
      <c r="E94" s="198" t="s">
        <v>209</v>
      </c>
      <c r="F94" s="259" t="s">
        <v>681</v>
      </c>
      <c r="G94" s="258" t="s">
        <v>838</v>
      </c>
      <c r="H94" s="258" t="s">
        <v>838</v>
      </c>
      <c r="I94" s="258" t="s">
        <v>838</v>
      </c>
      <c r="J94" s="258" t="s">
        <v>838</v>
      </c>
      <c r="K94" s="258" t="s">
        <v>838</v>
      </c>
      <c r="L94" s="258" t="s">
        <v>838</v>
      </c>
      <c r="M94" s="258" t="s">
        <v>838</v>
      </c>
      <c r="N94" s="258" t="s">
        <v>838</v>
      </c>
      <c r="O94" s="258" t="s">
        <v>838</v>
      </c>
      <c r="P94" s="258" t="s">
        <v>838</v>
      </c>
      <c r="Q94" s="258" t="s">
        <v>838</v>
      </c>
      <c r="R94" s="250">
        <v>100</v>
      </c>
      <c r="S94" s="256" t="s">
        <v>680</v>
      </c>
      <c r="T94" s="317" t="s">
        <v>822</v>
      </c>
      <c r="U94" s="357"/>
    </row>
    <row r="95" spans="1:21" s="358" customFormat="1" ht="99.75" thickBot="1">
      <c r="A95" s="190">
        <f t="shared" si="4"/>
        <v>80</v>
      </c>
      <c r="B95" s="248" t="s">
        <v>508</v>
      </c>
      <c r="C95" s="180" t="s">
        <v>684</v>
      </c>
      <c r="D95" s="198" t="s">
        <v>129</v>
      </c>
      <c r="E95" s="198" t="s">
        <v>209</v>
      </c>
      <c r="F95" s="249">
        <v>0</v>
      </c>
      <c r="G95" s="258" t="s">
        <v>838</v>
      </c>
      <c r="H95" s="258" t="s">
        <v>838</v>
      </c>
      <c r="I95" s="258" t="s">
        <v>838</v>
      </c>
      <c r="J95" s="258" t="s">
        <v>838</v>
      </c>
      <c r="K95" s="258" t="s">
        <v>838</v>
      </c>
      <c r="L95" s="258" t="s">
        <v>838</v>
      </c>
      <c r="M95" s="258" t="s">
        <v>838</v>
      </c>
      <c r="N95" s="258" t="s">
        <v>838</v>
      </c>
      <c r="O95" s="258" t="s">
        <v>838</v>
      </c>
      <c r="P95" s="258" t="s">
        <v>838</v>
      </c>
      <c r="Q95" s="258" t="s">
        <v>838</v>
      </c>
      <c r="R95" s="250">
        <v>100</v>
      </c>
      <c r="S95" s="256" t="s">
        <v>680</v>
      </c>
      <c r="T95" s="317" t="s">
        <v>823</v>
      </c>
      <c r="U95" s="357"/>
    </row>
    <row r="96" spans="1:21" s="358" customFormat="1" ht="66.75" thickBot="1">
      <c r="A96" s="190">
        <f t="shared" si="4"/>
        <v>81</v>
      </c>
      <c r="B96" s="248" t="s">
        <v>508</v>
      </c>
      <c r="C96" s="374" t="s">
        <v>686</v>
      </c>
      <c r="D96" s="198" t="s">
        <v>153</v>
      </c>
      <c r="E96" s="198" t="s">
        <v>209</v>
      </c>
      <c r="F96" s="244">
        <v>0.75</v>
      </c>
      <c r="G96" s="244">
        <v>0.75</v>
      </c>
      <c r="H96" s="244">
        <v>0.8</v>
      </c>
      <c r="I96" s="244">
        <v>0.75</v>
      </c>
      <c r="J96" s="244">
        <v>0.75</v>
      </c>
      <c r="K96" s="245">
        <v>1</v>
      </c>
      <c r="L96" s="245">
        <v>1</v>
      </c>
      <c r="M96" s="244">
        <v>0.75</v>
      </c>
      <c r="N96" s="244">
        <v>0</v>
      </c>
      <c r="O96" s="244">
        <v>0</v>
      </c>
      <c r="P96" s="244">
        <v>0.75</v>
      </c>
      <c r="Q96" s="244">
        <v>0</v>
      </c>
      <c r="R96" s="246">
        <v>1</v>
      </c>
      <c r="S96" s="256" t="s">
        <v>881</v>
      </c>
      <c r="T96" s="316" t="s">
        <v>824</v>
      </c>
      <c r="U96" s="357"/>
    </row>
    <row r="97" spans="1:21" s="358" customFormat="1" ht="51.75" customHeight="1">
      <c r="A97" s="190">
        <f t="shared" si="4"/>
        <v>82</v>
      </c>
      <c r="B97" s="248" t="s">
        <v>508</v>
      </c>
      <c r="C97" s="374" t="s">
        <v>686</v>
      </c>
      <c r="D97" s="198" t="s">
        <v>153</v>
      </c>
      <c r="E97" s="198" t="s">
        <v>208</v>
      </c>
      <c r="F97" s="249">
        <v>17.100000000000001</v>
      </c>
      <c r="G97" s="249">
        <v>17.100000000000001</v>
      </c>
      <c r="H97" s="249">
        <v>17.100000000000001</v>
      </c>
      <c r="I97" s="249">
        <v>17.100000000000001</v>
      </c>
      <c r="J97" s="249">
        <v>17.100000000000001</v>
      </c>
      <c r="K97" s="250">
        <v>0</v>
      </c>
      <c r="L97" s="250">
        <v>0</v>
      </c>
      <c r="M97" s="249">
        <v>17.100000000000001</v>
      </c>
      <c r="N97" s="249">
        <v>0</v>
      </c>
      <c r="O97" s="249">
        <v>0</v>
      </c>
      <c r="P97" s="249">
        <v>17.100000000000001</v>
      </c>
      <c r="Q97" s="249">
        <v>0</v>
      </c>
      <c r="R97" s="250">
        <v>1</v>
      </c>
      <c r="S97" s="256" t="s">
        <v>881</v>
      </c>
      <c r="T97" s="316" t="s">
        <v>824</v>
      </c>
      <c r="U97" s="357"/>
    </row>
    <row r="98" spans="1:21" s="358" customFormat="1" ht="48.75" customHeight="1">
      <c r="A98" s="190">
        <f t="shared" si="4"/>
        <v>83</v>
      </c>
      <c r="B98" s="248" t="s">
        <v>508</v>
      </c>
      <c r="C98" s="176" t="s">
        <v>687</v>
      </c>
      <c r="D98" s="198" t="s">
        <v>152</v>
      </c>
      <c r="E98" s="198" t="s">
        <v>209</v>
      </c>
      <c r="F98" s="249">
        <v>0.35699999999999998</v>
      </c>
      <c r="G98" s="249">
        <v>0.35699999999999998</v>
      </c>
      <c r="H98" s="249">
        <v>0.35699999999999998</v>
      </c>
      <c r="I98" s="249">
        <v>0.35699999999999998</v>
      </c>
      <c r="J98" s="249">
        <v>0.35699999999999998</v>
      </c>
      <c r="K98" s="250">
        <v>4</v>
      </c>
      <c r="L98" s="250">
        <v>4</v>
      </c>
      <c r="M98" s="249">
        <v>0.35699999999999998</v>
      </c>
      <c r="N98" s="249">
        <v>0.35699999999999998</v>
      </c>
      <c r="O98" s="249">
        <v>0</v>
      </c>
      <c r="P98" s="249">
        <v>0.35699999999999998</v>
      </c>
      <c r="Q98" s="249">
        <v>0.4</v>
      </c>
      <c r="R98" s="250">
        <v>1</v>
      </c>
      <c r="S98" s="256" t="s">
        <v>881</v>
      </c>
      <c r="T98" s="315" t="s">
        <v>818</v>
      </c>
      <c r="U98" s="357"/>
    </row>
    <row r="99" spans="1:21" s="358" customFormat="1" ht="66">
      <c r="A99" s="190">
        <f t="shared" si="4"/>
        <v>84</v>
      </c>
      <c r="B99" s="248" t="s">
        <v>508</v>
      </c>
      <c r="C99" s="375" t="s">
        <v>688</v>
      </c>
      <c r="D99" s="198" t="s">
        <v>155</v>
      </c>
      <c r="E99" s="198" t="s">
        <v>209</v>
      </c>
      <c r="F99" s="249">
        <v>0.13900000000000001</v>
      </c>
      <c r="G99" s="249">
        <v>0.13900000000000001</v>
      </c>
      <c r="H99" s="249">
        <v>0.13900000000000001</v>
      </c>
      <c r="I99" s="249">
        <v>0.13900000000000001</v>
      </c>
      <c r="J99" s="249">
        <v>0.13900000000000001</v>
      </c>
      <c r="K99" s="250">
        <v>1</v>
      </c>
      <c r="L99" s="250">
        <v>1</v>
      </c>
      <c r="M99" s="249">
        <v>0.13900000000000001</v>
      </c>
      <c r="N99" s="249">
        <v>0</v>
      </c>
      <c r="O99" s="249">
        <v>0</v>
      </c>
      <c r="P99" s="249">
        <v>0.13900000000000001</v>
      </c>
      <c r="Q99" s="249">
        <v>0</v>
      </c>
      <c r="R99" s="250">
        <v>1</v>
      </c>
      <c r="S99" s="256" t="s">
        <v>881</v>
      </c>
      <c r="T99" s="315" t="s">
        <v>822</v>
      </c>
      <c r="U99" s="357"/>
    </row>
    <row r="100" spans="1:21" s="358" customFormat="1" ht="70.5" customHeight="1">
      <c r="A100" s="190">
        <f t="shared" si="4"/>
        <v>85</v>
      </c>
      <c r="B100" s="248" t="s">
        <v>508</v>
      </c>
      <c r="C100" s="375" t="s">
        <v>688</v>
      </c>
      <c r="D100" s="258" t="s">
        <v>679</v>
      </c>
      <c r="E100" s="198" t="s">
        <v>208</v>
      </c>
      <c r="F100" s="249">
        <v>13.726000000000001</v>
      </c>
      <c r="G100" s="249">
        <v>13.7</v>
      </c>
      <c r="H100" s="249">
        <v>13.7</v>
      </c>
      <c r="I100" s="249">
        <v>13.7</v>
      </c>
      <c r="J100" s="249">
        <v>13.7</v>
      </c>
      <c r="K100" s="250">
        <v>1</v>
      </c>
      <c r="L100" s="250">
        <v>1</v>
      </c>
      <c r="M100" s="249">
        <v>13.7</v>
      </c>
      <c r="N100" s="249">
        <v>4.3350999999999997</v>
      </c>
      <c r="O100" s="249">
        <v>0</v>
      </c>
      <c r="P100" s="249">
        <v>13.7</v>
      </c>
      <c r="Q100" s="249">
        <v>4.3352000000000004</v>
      </c>
      <c r="R100" s="250">
        <v>1</v>
      </c>
      <c r="S100" s="256" t="s">
        <v>881</v>
      </c>
      <c r="T100" s="315" t="s">
        <v>822</v>
      </c>
      <c r="U100" s="357"/>
    </row>
    <row r="101" spans="1:21" s="358" customFormat="1" ht="49.5">
      <c r="A101" s="190">
        <f t="shared" ref="A101:A114" si="5">A100+1</f>
        <v>86</v>
      </c>
      <c r="B101" s="248" t="s">
        <v>508</v>
      </c>
      <c r="C101" s="375" t="s">
        <v>689</v>
      </c>
      <c r="D101" s="258" t="s">
        <v>679</v>
      </c>
      <c r="E101" s="198" t="s">
        <v>209</v>
      </c>
      <c r="F101" s="249">
        <v>0.1</v>
      </c>
      <c r="G101" s="249">
        <v>0.1</v>
      </c>
      <c r="H101" s="249">
        <v>0.1</v>
      </c>
      <c r="I101" s="249">
        <v>0.1</v>
      </c>
      <c r="J101" s="249">
        <v>0.1</v>
      </c>
      <c r="K101" s="250">
        <v>1</v>
      </c>
      <c r="L101" s="250">
        <v>1</v>
      </c>
      <c r="M101" s="249">
        <v>0.1</v>
      </c>
      <c r="N101" s="249">
        <v>0</v>
      </c>
      <c r="O101" s="249">
        <v>0</v>
      </c>
      <c r="P101" s="249">
        <v>0.1</v>
      </c>
      <c r="Q101" s="249">
        <v>0</v>
      </c>
      <c r="R101" s="250">
        <v>1</v>
      </c>
      <c r="S101" s="256" t="s">
        <v>881</v>
      </c>
      <c r="T101" s="315" t="s">
        <v>822</v>
      </c>
      <c r="U101" s="357"/>
    </row>
    <row r="102" spans="1:21" s="358" customFormat="1" ht="47.25" customHeight="1">
      <c r="A102" s="190">
        <f t="shared" si="5"/>
        <v>87</v>
      </c>
      <c r="B102" s="248" t="s">
        <v>508</v>
      </c>
      <c r="C102" s="375" t="s">
        <v>689</v>
      </c>
      <c r="D102" s="258" t="s">
        <v>679</v>
      </c>
      <c r="E102" s="198" t="s">
        <v>208</v>
      </c>
      <c r="F102" s="249">
        <v>0.85399999999999998</v>
      </c>
      <c r="G102" s="249">
        <v>0.85399999999999998</v>
      </c>
      <c r="H102" s="249">
        <v>0.85399999999999998</v>
      </c>
      <c r="I102" s="249">
        <v>0.85399999999999998</v>
      </c>
      <c r="J102" s="249">
        <v>0.85399999999999998</v>
      </c>
      <c r="K102" s="250">
        <v>1</v>
      </c>
      <c r="L102" s="250">
        <v>1</v>
      </c>
      <c r="M102" s="249">
        <v>0.85399999999999998</v>
      </c>
      <c r="N102" s="249">
        <v>0.46899999999999997</v>
      </c>
      <c r="O102" s="249">
        <v>0</v>
      </c>
      <c r="P102" s="249">
        <v>0.85399999999999998</v>
      </c>
      <c r="Q102" s="249">
        <v>0.46899999999999997</v>
      </c>
      <c r="R102" s="250">
        <v>1</v>
      </c>
      <c r="S102" s="256" t="s">
        <v>881</v>
      </c>
      <c r="T102" s="315" t="s">
        <v>822</v>
      </c>
      <c r="U102" s="357"/>
    </row>
    <row r="103" spans="1:21" s="358" customFormat="1" ht="42.75" customHeight="1">
      <c r="A103" s="190">
        <f t="shared" si="5"/>
        <v>88</v>
      </c>
      <c r="B103" s="248" t="s">
        <v>508</v>
      </c>
      <c r="C103" s="176" t="s">
        <v>690</v>
      </c>
      <c r="D103" s="258" t="s">
        <v>679</v>
      </c>
      <c r="E103" s="198" t="s">
        <v>209</v>
      </c>
      <c r="F103" s="249">
        <v>2.5190000000000001</v>
      </c>
      <c r="G103" s="249">
        <v>2.5190000000000001</v>
      </c>
      <c r="H103" s="249">
        <v>2.5</v>
      </c>
      <c r="I103" s="249">
        <v>2.5190000000000001</v>
      </c>
      <c r="J103" s="249">
        <v>2.5190000000000001</v>
      </c>
      <c r="K103" s="250">
        <v>2</v>
      </c>
      <c r="L103" s="250">
        <v>2</v>
      </c>
      <c r="M103" s="249">
        <v>2.5190000000000001</v>
      </c>
      <c r="N103" s="249">
        <v>0.8</v>
      </c>
      <c r="O103" s="249">
        <v>0</v>
      </c>
      <c r="P103" s="249">
        <v>2.5190000000000001</v>
      </c>
      <c r="Q103" s="249">
        <v>0.8</v>
      </c>
      <c r="R103" s="250">
        <v>1</v>
      </c>
      <c r="S103" s="256" t="s">
        <v>881</v>
      </c>
      <c r="T103" s="315" t="s">
        <v>822</v>
      </c>
      <c r="U103" s="357"/>
    </row>
    <row r="104" spans="1:21" s="358" customFormat="1" ht="71.25" customHeight="1">
      <c r="A104" s="190">
        <f t="shared" si="5"/>
        <v>89</v>
      </c>
      <c r="B104" s="248" t="s">
        <v>508</v>
      </c>
      <c r="C104" s="176" t="s">
        <v>691</v>
      </c>
      <c r="D104" s="258" t="s">
        <v>679</v>
      </c>
      <c r="E104" s="198" t="s">
        <v>209</v>
      </c>
      <c r="F104" s="249">
        <v>0.71499999999999997</v>
      </c>
      <c r="G104" s="249">
        <v>0.71499999999999997</v>
      </c>
      <c r="H104" s="249">
        <v>0.7</v>
      </c>
      <c r="I104" s="249">
        <v>0.71499999999999997</v>
      </c>
      <c r="J104" s="249">
        <v>0.71499999999999997</v>
      </c>
      <c r="K104" s="250">
        <v>4</v>
      </c>
      <c r="L104" s="250">
        <v>4</v>
      </c>
      <c r="M104" s="249">
        <v>0.71499999999999997</v>
      </c>
      <c r="N104" s="249">
        <v>0</v>
      </c>
      <c r="O104" s="249">
        <v>0</v>
      </c>
      <c r="P104" s="249">
        <v>0.71499999999999997</v>
      </c>
      <c r="Q104" s="249">
        <v>0</v>
      </c>
      <c r="R104" s="250">
        <v>1</v>
      </c>
      <c r="S104" s="256" t="s">
        <v>881</v>
      </c>
      <c r="T104" s="315" t="s">
        <v>822</v>
      </c>
      <c r="U104" s="357"/>
    </row>
    <row r="105" spans="1:21" s="358" customFormat="1" ht="99">
      <c r="A105" s="190">
        <f t="shared" si="5"/>
        <v>90</v>
      </c>
      <c r="B105" s="248" t="s">
        <v>508</v>
      </c>
      <c r="C105" s="176" t="s">
        <v>692</v>
      </c>
      <c r="D105" s="258" t="s">
        <v>679</v>
      </c>
      <c r="E105" s="198" t="s">
        <v>209</v>
      </c>
      <c r="F105" s="249">
        <v>2.4205000000000001</v>
      </c>
      <c r="G105" s="249">
        <v>2.4205000000000001</v>
      </c>
      <c r="H105" s="249">
        <v>2.4205000000000001</v>
      </c>
      <c r="I105" s="249">
        <v>2.4205000000000001</v>
      </c>
      <c r="J105" s="249">
        <v>2.4205000000000001</v>
      </c>
      <c r="K105" s="250">
        <v>5</v>
      </c>
      <c r="L105" s="250">
        <v>5</v>
      </c>
      <c r="M105" s="249">
        <v>2.4205000000000001</v>
      </c>
      <c r="N105" s="249">
        <v>0.47499999999999998</v>
      </c>
      <c r="O105" s="249">
        <v>0</v>
      </c>
      <c r="P105" s="249">
        <v>2.4205000000000001</v>
      </c>
      <c r="Q105" s="249">
        <v>0.47499999999999998</v>
      </c>
      <c r="R105" s="250">
        <v>1</v>
      </c>
      <c r="S105" s="256" t="s">
        <v>881</v>
      </c>
      <c r="T105" s="315" t="s">
        <v>796</v>
      </c>
      <c r="U105" s="357"/>
    </row>
    <row r="106" spans="1:21" s="358" customFormat="1" ht="99">
      <c r="A106" s="190">
        <f t="shared" si="5"/>
        <v>91</v>
      </c>
      <c r="B106" s="248" t="s">
        <v>508</v>
      </c>
      <c r="C106" s="180" t="s">
        <v>693</v>
      </c>
      <c r="D106" s="198" t="s">
        <v>129</v>
      </c>
      <c r="E106" s="198" t="s">
        <v>209</v>
      </c>
      <c r="F106" s="249">
        <v>25</v>
      </c>
      <c r="G106" s="244">
        <v>0</v>
      </c>
      <c r="H106" s="244">
        <v>0</v>
      </c>
      <c r="I106" s="244">
        <v>0</v>
      </c>
      <c r="J106" s="244">
        <v>0</v>
      </c>
      <c r="K106" s="245">
        <v>0</v>
      </c>
      <c r="L106" s="245">
        <v>0</v>
      </c>
      <c r="M106" s="249">
        <v>25</v>
      </c>
      <c r="N106" s="244">
        <v>0</v>
      </c>
      <c r="O106" s="244">
        <v>0</v>
      </c>
      <c r="P106" s="244">
        <v>0</v>
      </c>
      <c r="Q106" s="244">
        <v>0</v>
      </c>
      <c r="R106" s="250">
        <v>1</v>
      </c>
      <c r="S106" s="256" t="s">
        <v>881</v>
      </c>
      <c r="T106" s="316" t="s">
        <v>789</v>
      </c>
      <c r="U106" s="357"/>
    </row>
    <row r="107" spans="1:21" s="358" customFormat="1" ht="49.5">
      <c r="A107" s="190">
        <f t="shared" si="5"/>
        <v>92</v>
      </c>
      <c r="B107" s="248" t="s">
        <v>508</v>
      </c>
      <c r="C107" s="176" t="s">
        <v>694</v>
      </c>
      <c r="D107" s="198" t="s">
        <v>150</v>
      </c>
      <c r="E107" s="198" t="s">
        <v>209</v>
      </c>
      <c r="F107" s="249">
        <v>56</v>
      </c>
      <c r="G107" s="249">
        <v>0</v>
      </c>
      <c r="H107" s="249">
        <v>0</v>
      </c>
      <c r="I107" s="249">
        <v>0</v>
      </c>
      <c r="J107" s="249">
        <v>0</v>
      </c>
      <c r="K107" s="250">
        <v>0</v>
      </c>
      <c r="L107" s="250">
        <v>0</v>
      </c>
      <c r="M107" s="249">
        <v>56</v>
      </c>
      <c r="N107" s="249">
        <v>0</v>
      </c>
      <c r="O107" s="249">
        <v>0</v>
      </c>
      <c r="P107" s="249">
        <v>0</v>
      </c>
      <c r="Q107" s="249">
        <v>0</v>
      </c>
      <c r="R107" s="250">
        <v>1</v>
      </c>
      <c r="S107" s="256" t="s">
        <v>881</v>
      </c>
      <c r="T107" s="315" t="s">
        <v>825</v>
      </c>
      <c r="U107" s="357"/>
    </row>
    <row r="108" spans="1:21" s="358" customFormat="1" ht="66">
      <c r="A108" s="190">
        <f t="shared" si="5"/>
        <v>93</v>
      </c>
      <c r="B108" s="248" t="s">
        <v>508</v>
      </c>
      <c r="C108" s="176" t="s">
        <v>695</v>
      </c>
      <c r="D108" s="198" t="s">
        <v>198</v>
      </c>
      <c r="E108" s="198" t="s">
        <v>209</v>
      </c>
      <c r="F108" s="249">
        <v>17</v>
      </c>
      <c r="G108" s="249">
        <v>0</v>
      </c>
      <c r="H108" s="249">
        <v>0</v>
      </c>
      <c r="I108" s="249">
        <v>0</v>
      </c>
      <c r="J108" s="249">
        <v>0</v>
      </c>
      <c r="K108" s="250">
        <v>0</v>
      </c>
      <c r="L108" s="250">
        <v>0</v>
      </c>
      <c r="M108" s="249">
        <v>17</v>
      </c>
      <c r="N108" s="249">
        <v>0</v>
      </c>
      <c r="O108" s="249">
        <v>0</v>
      </c>
      <c r="P108" s="249">
        <v>0</v>
      </c>
      <c r="Q108" s="249">
        <v>0</v>
      </c>
      <c r="R108" s="250">
        <v>1</v>
      </c>
      <c r="S108" s="256" t="s">
        <v>881</v>
      </c>
      <c r="T108" s="315" t="s">
        <v>826</v>
      </c>
      <c r="U108" s="357"/>
    </row>
    <row r="109" spans="1:21" s="358" customFormat="1" ht="84" customHeight="1">
      <c r="A109" s="190">
        <f t="shared" si="5"/>
        <v>94</v>
      </c>
      <c r="B109" s="248" t="s">
        <v>508</v>
      </c>
      <c r="C109" s="176" t="s">
        <v>696</v>
      </c>
      <c r="D109" s="198" t="s">
        <v>558</v>
      </c>
      <c r="E109" s="198" t="s">
        <v>209</v>
      </c>
      <c r="F109" s="244">
        <v>0</v>
      </c>
      <c r="G109" s="244">
        <v>0</v>
      </c>
      <c r="H109" s="244">
        <v>0</v>
      </c>
      <c r="I109" s="244">
        <v>0</v>
      </c>
      <c r="J109" s="244">
        <v>0</v>
      </c>
      <c r="K109" s="245">
        <v>0</v>
      </c>
      <c r="L109" s="245">
        <v>0</v>
      </c>
      <c r="M109" s="244">
        <v>0</v>
      </c>
      <c r="N109" s="244">
        <v>0</v>
      </c>
      <c r="O109" s="244">
        <v>0</v>
      </c>
      <c r="P109" s="244">
        <v>0</v>
      </c>
      <c r="Q109" s="244">
        <v>0</v>
      </c>
      <c r="R109" s="250">
        <v>1</v>
      </c>
      <c r="S109" s="256" t="s">
        <v>881</v>
      </c>
      <c r="T109" s="315" t="s">
        <v>828</v>
      </c>
      <c r="U109" s="357"/>
    </row>
    <row r="110" spans="1:21" s="358" customFormat="1" ht="60" customHeight="1">
      <c r="A110" s="190">
        <f t="shared" si="5"/>
        <v>95</v>
      </c>
      <c r="B110" s="248" t="s">
        <v>508</v>
      </c>
      <c r="C110" s="176" t="s">
        <v>697</v>
      </c>
      <c r="D110" s="271" t="s">
        <v>558</v>
      </c>
      <c r="E110" s="271" t="s">
        <v>209</v>
      </c>
      <c r="F110" s="251">
        <v>390</v>
      </c>
      <c r="G110" s="251">
        <v>390</v>
      </c>
      <c r="H110" s="251">
        <v>390</v>
      </c>
      <c r="I110" s="251">
        <v>390</v>
      </c>
      <c r="J110" s="251">
        <v>390</v>
      </c>
      <c r="K110" s="252">
        <v>4</v>
      </c>
      <c r="L110" s="252">
        <v>4</v>
      </c>
      <c r="M110" s="251">
        <v>390</v>
      </c>
      <c r="N110" s="251">
        <v>390</v>
      </c>
      <c r="O110" s="251">
        <v>0</v>
      </c>
      <c r="P110" s="251">
        <v>0</v>
      </c>
      <c r="Q110" s="251">
        <v>390</v>
      </c>
      <c r="R110" s="250">
        <v>1</v>
      </c>
      <c r="S110" s="256" t="s">
        <v>881</v>
      </c>
      <c r="T110" s="318" t="s">
        <v>813</v>
      </c>
      <c r="U110" s="339"/>
    </row>
    <row r="111" spans="1:21" s="358" customFormat="1" ht="71.25" customHeight="1">
      <c r="A111" s="190">
        <f t="shared" si="5"/>
        <v>96</v>
      </c>
      <c r="B111" s="248" t="s">
        <v>218</v>
      </c>
      <c r="C111" s="280" t="s">
        <v>703</v>
      </c>
      <c r="D111" s="271" t="s">
        <v>558</v>
      </c>
      <c r="E111" s="271" t="s">
        <v>209</v>
      </c>
      <c r="F111" s="249">
        <f t="shared" ref="F111:Q116" si="6">SUMIF($E$16:$E$36,$E111,F$16:F$36)</f>
        <v>8791.9806099999987</v>
      </c>
      <c r="G111" s="249">
        <v>11475.4</v>
      </c>
      <c r="H111" s="249">
        <v>11475.4</v>
      </c>
      <c r="I111" s="249">
        <f t="shared" si="6"/>
        <v>11415.72961</v>
      </c>
      <c r="J111" s="249">
        <f t="shared" si="6"/>
        <v>11415.45961</v>
      </c>
      <c r="K111" s="250">
        <f t="shared" si="6"/>
        <v>21</v>
      </c>
      <c r="L111" s="250">
        <f t="shared" si="6"/>
        <v>21</v>
      </c>
      <c r="M111" s="249">
        <f t="shared" si="6"/>
        <v>11375.53961</v>
      </c>
      <c r="N111" s="249">
        <f t="shared" si="6"/>
        <v>7918.0310200000004</v>
      </c>
      <c r="O111" s="249">
        <f t="shared" si="6"/>
        <v>0</v>
      </c>
      <c r="P111" s="249">
        <f t="shared" si="6"/>
        <v>11435.45961</v>
      </c>
      <c r="Q111" s="249">
        <f t="shared" si="6"/>
        <v>7993.19002</v>
      </c>
      <c r="R111" s="250">
        <v>1</v>
      </c>
      <c r="S111" s="256" t="s">
        <v>881</v>
      </c>
      <c r="T111" s="340" t="s">
        <v>698</v>
      </c>
      <c r="U111" s="339"/>
    </row>
    <row r="112" spans="1:21" s="358" customFormat="1" ht="72.75" customHeight="1">
      <c r="A112" s="190">
        <f t="shared" si="5"/>
        <v>97</v>
      </c>
      <c r="B112" s="248" t="s">
        <v>218</v>
      </c>
      <c r="C112" s="281" t="s">
        <v>704</v>
      </c>
      <c r="D112" s="271" t="s">
        <v>558</v>
      </c>
      <c r="E112" s="271" t="s">
        <v>209</v>
      </c>
      <c r="F112" s="249">
        <f t="shared" si="6"/>
        <v>8791.9806099999987</v>
      </c>
      <c r="G112" s="249">
        <v>11475.4</v>
      </c>
      <c r="H112" s="249">
        <v>11475.4</v>
      </c>
      <c r="I112" s="249">
        <f t="shared" si="6"/>
        <v>11415.72961</v>
      </c>
      <c r="J112" s="249">
        <f t="shared" si="6"/>
        <v>11415.45961</v>
      </c>
      <c r="K112" s="250">
        <f t="shared" si="6"/>
        <v>21</v>
      </c>
      <c r="L112" s="250">
        <f t="shared" si="6"/>
        <v>21</v>
      </c>
      <c r="M112" s="249">
        <f t="shared" si="6"/>
        <v>11375.53961</v>
      </c>
      <c r="N112" s="249">
        <f t="shared" si="6"/>
        <v>7918.0310200000004</v>
      </c>
      <c r="O112" s="249">
        <f t="shared" si="6"/>
        <v>0</v>
      </c>
      <c r="P112" s="249">
        <f t="shared" si="6"/>
        <v>11435.45961</v>
      </c>
      <c r="Q112" s="249">
        <f t="shared" si="6"/>
        <v>7993.19002</v>
      </c>
      <c r="R112" s="250">
        <v>1</v>
      </c>
      <c r="S112" s="256" t="s">
        <v>881</v>
      </c>
      <c r="T112" s="318" t="s">
        <v>802</v>
      </c>
      <c r="U112" s="339"/>
    </row>
    <row r="113" spans="1:21" s="358" customFormat="1" ht="135" customHeight="1">
      <c r="A113" s="190">
        <f t="shared" si="5"/>
        <v>98</v>
      </c>
      <c r="B113" s="248" t="s">
        <v>218</v>
      </c>
      <c r="C113" s="282" t="s">
        <v>705</v>
      </c>
      <c r="D113" s="271" t="s">
        <v>558</v>
      </c>
      <c r="E113" s="271" t="s">
        <v>209</v>
      </c>
      <c r="F113" s="249">
        <f t="shared" si="6"/>
        <v>8791.9806099999987</v>
      </c>
      <c r="G113" s="249">
        <v>11475.4</v>
      </c>
      <c r="H113" s="249">
        <v>11475.4</v>
      </c>
      <c r="I113" s="249">
        <f t="shared" si="6"/>
        <v>11415.72961</v>
      </c>
      <c r="J113" s="249">
        <f t="shared" si="6"/>
        <v>11415.45961</v>
      </c>
      <c r="K113" s="250">
        <f t="shared" si="6"/>
        <v>21</v>
      </c>
      <c r="L113" s="250">
        <f t="shared" si="6"/>
        <v>21</v>
      </c>
      <c r="M113" s="249">
        <f t="shared" si="6"/>
        <v>11375.53961</v>
      </c>
      <c r="N113" s="249">
        <f t="shared" si="6"/>
        <v>7918.0310200000004</v>
      </c>
      <c r="O113" s="249">
        <f t="shared" si="6"/>
        <v>0</v>
      </c>
      <c r="P113" s="249">
        <f t="shared" si="6"/>
        <v>11435.45961</v>
      </c>
      <c r="Q113" s="249">
        <f t="shared" si="6"/>
        <v>7993.19002</v>
      </c>
      <c r="R113" s="250">
        <v>1</v>
      </c>
      <c r="S113" s="256" t="s">
        <v>881</v>
      </c>
      <c r="T113" s="341" t="s">
        <v>827</v>
      </c>
      <c r="U113" s="339"/>
    </row>
    <row r="114" spans="1:21" s="358" customFormat="1" ht="99.75" customHeight="1">
      <c r="A114" s="190">
        <f t="shared" si="5"/>
        <v>99</v>
      </c>
      <c r="B114" s="248" t="s">
        <v>218</v>
      </c>
      <c r="C114" s="283" t="s">
        <v>706</v>
      </c>
      <c r="D114" s="271" t="s">
        <v>558</v>
      </c>
      <c r="E114" s="271" t="s">
        <v>209</v>
      </c>
      <c r="F114" s="249">
        <f t="shared" si="6"/>
        <v>8791.9806099999987</v>
      </c>
      <c r="G114" s="249">
        <v>11475.4</v>
      </c>
      <c r="H114" s="249">
        <v>11475.4</v>
      </c>
      <c r="I114" s="249">
        <f t="shared" si="6"/>
        <v>11415.72961</v>
      </c>
      <c r="J114" s="249">
        <f t="shared" si="6"/>
        <v>11415.45961</v>
      </c>
      <c r="K114" s="250">
        <f t="shared" si="6"/>
        <v>21</v>
      </c>
      <c r="L114" s="250">
        <f t="shared" si="6"/>
        <v>21</v>
      </c>
      <c r="M114" s="249">
        <f t="shared" si="6"/>
        <v>11375.53961</v>
      </c>
      <c r="N114" s="249">
        <f t="shared" si="6"/>
        <v>7918.0310200000004</v>
      </c>
      <c r="O114" s="249">
        <f t="shared" si="6"/>
        <v>0</v>
      </c>
      <c r="P114" s="249">
        <f t="shared" si="6"/>
        <v>11435.45961</v>
      </c>
      <c r="Q114" s="249">
        <f t="shared" si="6"/>
        <v>7993.19002</v>
      </c>
      <c r="R114" s="250">
        <v>1</v>
      </c>
      <c r="S114" s="256" t="s">
        <v>881</v>
      </c>
      <c r="T114" s="315" t="s">
        <v>829</v>
      </c>
      <c r="U114" s="357"/>
    </row>
    <row r="115" spans="1:21" s="358" customFormat="1" ht="66.75" customHeight="1">
      <c r="A115" s="190">
        <f t="shared" ref="A115:A123" si="7">A114+1</f>
        <v>100</v>
      </c>
      <c r="B115" s="248" t="s">
        <v>218</v>
      </c>
      <c r="C115" s="282" t="s">
        <v>707</v>
      </c>
      <c r="D115" s="271" t="s">
        <v>558</v>
      </c>
      <c r="E115" s="271" t="s">
        <v>209</v>
      </c>
      <c r="F115" s="249">
        <f t="shared" si="6"/>
        <v>8791.9806099999987</v>
      </c>
      <c r="G115" s="249">
        <v>11475.4</v>
      </c>
      <c r="H115" s="249">
        <v>11475.4</v>
      </c>
      <c r="I115" s="249">
        <f t="shared" si="6"/>
        <v>11415.72961</v>
      </c>
      <c r="J115" s="249">
        <f t="shared" si="6"/>
        <v>11415.45961</v>
      </c>
      <c r="K115" s="250">
        <f t="shared" si="6"/>
        <v>21</v>
      </c>
      <c r="L115" s="250">
        <f t="shared" si="6"/>
        <v>21</v>
      </c>
      <c r="M115" s="249">
        <f t="shared" si="6"/>
        <v>11375.53961</v>
      </c>
      <c r="N115" s="249">
        <f t="shared" si="6"/>
        <v>7918.0310200000004</v>
      </c>
      <c r="O115" s="249">
        <f t="shared" si="6"/>
        <v>0</v>
      </c>
      <c r="P115" s="249">
        <f t="shared" si="6"/>
        <v>11435.45961</v>
      </c>
      <c r="Q115" s="249">
        <f t="shared" si="6"/>
        <v>7993.19002</v>
      </c>
      <c r="R115" s="250">
        <v>1</v>
      </c>
      <c r="S115" s="256" t="s">
        <v>881</v>
      </c>
      <c r="T115" s="315" t="s">
        <v>830</v>
      </c>
      <c r="U115" s="357"/>
    </row>
    <row r="116" spans="1:21" s="358" customFormat="1" ht="72.75" customHeight="1">
      <c r="A116" s="190">
        <f t="shared" si="7"/>
        <v>101</v>
      </c>
      <c r="B116" s="248" t="s">
        <v>218</v>
      </c>
      <c r="C116" s="282" t="s">
        <v>708</v>
      </c>
      <c r="D116" s="271" t="s">
        <v>558</v>
      </c>
      <c r="E116" s="271" t="s">
        <v>209</v>
      </c>
      <c r="F116" s="249">
        <f t="shared" si="6"/>
        <v>8791.9806099999987</v>
      </c>
      <c r="G116" s="249">
        <v>11475.4</v>
      </c>
      <c r="H116" s="249">
        <v>11475.4</v>
      </c>
      <c r="I116" s="249">
        <f t="shared" si="6"/>
        <v>11415.72961</v>
      </c>
      <c r="J116" s="249">
        <f t="shared" si="6"/>
        <v>11415.45961</v>
      </c>
      <c r="K116" s="250">
        <f t="shared" si="6"/>
        <v>21</v>
      </c>
      <c r="L116" s="250">
        <f t="shared" si="6"/>
        <v>21</v>
      </c>
      <c r="M116" s="249">
        <f t="shared" si="6"/>
        <v>11375.53961</v>
      </c>
      <c r="N116" s="249">
        <f t="shared" si="6"/>
        <v>7918.0310200000004</v>
      </c>
      <c r="O116" s="249">
        <f t="shared" si="6"/>
        <v>0</v>
      </c>
      <c r="P116" s="249">
        <f t="shared" si="6"/>
        <v>11435.45961</v>
      </c>
      <c r="Q116" s="249">
        <f t="shared" si="6"/>
        <v>7993.19002</v>
      </c>
      <c r="R116" s="250">
        <v>1</v>
      </c>
      <c r="S116" s="256" t="s">
        <v>881</v>
      </c>
      <c r="T116" s="315" t="s">
        <v>830</v>
      </c>
      <c r="U116" s="357"/>
    </row>
    <row r="117" spans="1:21" s="358" customFormat="1" ht="61.5" customHeight="1">
      <c r="A117" s="190">
        <f t="shared" si="7"/>
        <v>102</v>
      </c>
      <c r="B117" s="248" t="s">
        <v>218</v>
      </c>
      <c r="C117" s="282" t="s">
        <v>709</v>
      </c>
      <c r="D117" s="271" t="s">
        <v>558</v>
      </c>
      <c r="E117" s="271" t="s">
        <v>209</v>
      </c>
      <c r="F117" s="249">
        <v>400</v>
      </c>
      <c r="G117" s="249">
        <v>400</v>
      </c>
      <c r="H117" s="249">
        <v>400</v>
      </c>
      <c r="I117" s="249">
        <v>400</v>
      </c>
      <c r="J117" s="249">
        <v>400</v>
      </c>
      <c r="K117" s="250">
        <v>1</v>
      </c>
      <c r="L117" s="250">
        <v>1</v>
      </c>
      <c r="M117" s="249">
        <v>400</v>
      </c>
      <c r="N117" s="249">
        <v>0</v>
      </c>
      <c r="O117" s="249">
        <v>0</v>
      </c>
      <c r="P117" s="249">
        <v>400</v>
      </c>
      <c r="Q117" s="249">
        <v>0</v>
      </c>
      <c r="R117" s="250">
        <v>1</v>
      </c>
      <c r="S117" s="256" t="s">
        <v>881</v>
      </c>
      <c r="T117" s="315" t="s">
        <v>699</v>
      </c>
      <c r="U117" s="357"/>
    </row>
    <row r="118" spans="1:21" s="358" customFormat="1" ht="39.75" customHeight="1">
      <c r="A118" s="190">
        <f t="shared" si="7"/>
        <v>103</v>
      </c>
      <c r="B118" s="248" t="s">
        <v>218</v>
      </c>
      <c r="C118" s="282" t="s">
        <v>710</v>
      </c>
      <c r="D118" s="271" t="s">
        <v>558</v>
      </c>
      <c r="E118" s="271" t="s">
        <v>209</v>
      </c>
      <c r="F118" s="249">
        <v>378</v>
      </c>
      <c r="G118" s="249">
        <v>378</v>
      </c>
      <c r="H118" s="249">
        <v>378</v>
      </c>
      <c r="I118" s="249">
        <v>378</v>
      </c>
      <c r="J118" s="249">
        <v>378</v>
      </c>
      <c r="K118" s="250">
        <v>1</v>
      </c>
      <c r="L118" s="250">
        <v>1</v>
      </c>
      <c r="M118" s="249">
        <v>378</v>
      </c>
      <c r="N118" s="249">
        <v>0</v>
      </c>
      <c r="O118" s="249">
        <v>0</v>
      </c>
      <c r="P118" s="249">
        <v>378</v>
      </c>
      <c r="Q118" s="249">
        <v>0</v>
      </c>
      <c r="R118" s="250">
        <v>1</v>
      </c>
      <c r="S118" s="256" t="s">
        <v>881</v>
      </c>
      <c r="T118" s="315" t="s">
        <v>700</v>
      </c>
      <c r="U118" s="357"/>
    </row>
    <row r="119" spans="1:21" s="358" customFormat="1" ht="102" customHeight="1">
      <c r="A119" s="190">
        <f t="shared" si="7"/>
        <v>104</v>
      </c>
      <c r="B119" s="248" t="s">
        <v>218</v>
      </c>
      <c r="C119" s="282" t="s">
        <v>711</v>
      </c>
      <c r="D119" s="271" t="s">
        <v>558</v>
      </c>
      <c r="E119" s="271" t="s">
        <v>209</v>
      </c>
      <c r="F119" s="249">
        <f t="shared" ref="F119:Q123" si="8">SUMIF($E$16:$E$36,$E119,F$16:F$36)</f>
        <v>8791.9806099999987</v>
      </c>
      <c r="G119" s="249">
        <v>11475.4</v>
      </c>
      <c r="H119" s="249">
        <v>11475.4</v>
      </c>
      <c r="I119" s="249">
        <f t="shared" si="8"/>
        <v>11415.72961</v>
      </c>
      <c r="J119" s="249">
        <f t="shared" si="8"/>
        <v>11415.45961</v>
      </c>
      <c r="K119" s="250">
        <f t="shared" si="8"/>
        <v>21</v>
      </c>
      <c r="L119" s="250">
        <f t="shared" si="8"/>
        <v>21</v>
      </c>
      <c r="M119" s="249">
        <f t="shared" si="8"/>
        <v>11375.53961</v>
      </c>
      <c r="N119" s="249">
        <f t="shared" si="8"/>
        <v>7918.0310200000004</v>
      </c>
      <c r="O119" s="249">
        <f t="shared" si="8"/>
        <v>0</v>
      </c>
      <c r="P119" s="249">
        <f t="shared" si="8"/>
        <v>11435.45961</v>
      </c>
      <c r="Q119" s="249">
        <f t="shared" si="8"/>
        <v>7993.19002</v>
      </c>
      <c r="R119" s="250">
        <v>1</v>
      </c>
      <c r="S119" s="256" t="s">
        <v>881</v>
      </c>
      <c r="T119" s="315" t="s">
        <v>831</v>
      </c>
      <c r="U119" s="357"/>
    </row>
    <row r="120" spans="1:21" s="358" customFormat="1" ht="54.75" customHeight="1">
      <c r="A120" s="190">
        <f t="shared" si="7"/>
        <v>105</v>
      </c>
      <c r="B120" s="248" t="s">
        <v>218</v>
      </c>
      <c r="C120" s="282" t="s">
        <v>712</v>
      </c>
      <c r="D120" s="271" t="s">
        <v>558</v>
      </c>
      <c r="E120" s="271" t="s">
        <v>209</v>
      </c>
      <c r="F120" s="249">
        <v>400</v>
      </c>
      <c r="G120" s="249">
        <v>400</v>
      </c>
      <c r="H120" s="249">
        <v>400</v>
      </c>
      <c r="I120" s="249">
        <v>400</v>
      </c>
      <c r="J120" s="249">
        <v>400</v>
      </c>
      <c r="K120" s="250">
        <v>1</v>
      </c>
      <c r="L120" s="250">
        <v>1</v>
      </c>
      <c r="M120" s="249">
        <v>400</v>
      </c>
      <c r="N120" s="249"/>
      <c r="O120" s="249">
        <f t="shared" si="8"/>
        <v>0</v>
      </c>
      <c r="P120" s="249">
        <v>400</v>
      </c>
      <c r="Q120" s="249">
        <v>0</v>
      </c>
      <c r="R120" s="250">
        <v>1</v>
      </c>
      <c r="S120" s="256" t="s">
        <v>881</v>
      </c>
      <c r="T120" s="315" t="s">
        <v>701</v>
      </c>
      <c r="U120" s="357"/>
    </row>
    <row r="121" spans="1:21" s="358" customFormat="1" ht="48.75" customHeight="1">
      <c r="A121" s="190">
        <f t="shared" si="7"/>
        <v>106</v>
      </c>
      <c r="B121" s="248" t="s">
        <v>218</v>
      </c>
      <c r="C121" s="282" t="s">
        <v>713</v>
      </c>
      <c r="D121" s="271" t="s">
        <v>558</v>
      </c>
      <c r="E121" s="271" t="s">
        <v>209</v>
      </c>
      <c r="F121" s="249">
        <f t="shared" si="8"/>
        <v>8791.9806099999987</v>
      </c>
      <c r="G121" s="249">
        <v>11475.4</v>
      </c>
      <c r="H121" s="249">
        <v>11475.4</v>
      </c>
      <c r="I121" s="249">
        <f t="shared" si="8"/>
        <v>11415.72961</v>
      </c>
      <c r="J121" s="249">
        <f t="shared" si="8"/>
        <v>11415.45961</v>
      </c>
      <c r="K121" s="250">
        <f t="shared" si="8"/>
        <v>21</v>
      </c>
      <c r="L121" s="250">
        <f t="shared" si="8"/>
        <v>21</v>
      </c>
      <c r="M121" s="249">
        <f t="shared" si="8"/>
        <v>11375.53961</v>
      </c>
      <c r="N121" s="249">
        <f t="shared" si="8"/>
        <v>7918.0310200000004</v>
      </c>
      <c r="O121" s="249">
        <f t="shared" si="8"/>
        <v>0</v>
      </c>
      <c r="P121" s="249">
        <f t="shared" si="8"/>
        <v>11435.45961</v>
      </c>
      <c r="Q121" s="249">
        <f t="shared" si="8"/>
        <v>7993.19002</v>
      </c>
      <c r="R121" s="250">
        <v>1</v>
      </c>
      <c r="S121" s="256" t="s">
        <v>881</v>
      </c>
      <c r="T121" s="315" t="s">
        <v>832</v>
      </c>
      <c r="U121" s="357"/>
    </row>
    <row r="122" spans="1:21" s="358" customFormat="1" ht="42.75" customHeight="1">
      <c r="A122" s="190">
        <f t="shared" si="7"/>
        <v>107</v>
      </c>
      <c r="B122" s="248" t="s">
        <v>218</v>
      </c>
      <c r="C122" s="282" t="s">
        <v>714</v>
      </c>
      <c r="D122" s="271" t="s">
        <v>558</v>
      </c>
      <c r="E122" s="271" t="s">
        <v>209</v>
      </c>
      <c r="F122" s="249">
        <v>100</v>
      </c>
      <c r="G122" s="249">
        <v>100</v>
      </c>
      <c r="H122" s="249">
        <v>100</v>
      </c>
      <c r="I122" s="249">
        <v>100</v>
      </c>
      <c r="J122" s="249">
        <v>100</v>
      </c>
      <c r="K122" s="250">
        <v>1</v>
      </c>
      <c r="L122" s="250">
        <v>1</v>
      </c>
      <c r="M122" s="249">
        <v>100</v>
      </c>
      <c r="N122" s="249">
        <v>0</v>
      </c>
      <c r="O122" s="249">
        <f t="shared" si="8"/>
        <v>0</v>
      </c>
      <c r="P122" s="249">
        <v>100</v>
      </c>
      <c r="Q122" s="249">
        <v>0</v>
      </c>
      <c r="R122" s="250">
        <v>1</v>
      </c>
      <c r="S122" s="256" t="s">
        <v>881</v>
      </c>
      <c r="T122" s="315" t="s">
        <v>702</v>
      </c>
      <c r="U122" s="357"/>
    </row>
    <row r="123" spans="1:21" s="358" customFormat="1" ht="37.5" customHeight="1">
      <c r="A123" s="190">
        <f t="shared" si="7"/>
        <v>108</v>
      </c>
      <c r="B123" s="248" t="s">
        <v>218</v>
      </c>
      <c r="C123" s="261" t="s">
        <v>715</v>
      </c>
      <c r="D123" s="198" t="s">
        <v>558</v>
      </c>
      <c r="E123" s="262" t="s">
        <v>209</v>
      </c>
      <c r="F123" s="278">
        <v>100</v>
      </c>
      <c r="G123" s="278">
        <v>100</v>
      </c>
      <c r="H123" s="278">
        <v>100</v>
      </c>
      <c r="I123" s="278">
        <v>0</v>
      </c>
      <c r="J123" s="278">
        <v>0</v>
      </c>
      <c r="K123" s="279">
        <v>0</v>
      </c>
      <c r="L123" s="279">
        <v>0</v>
      </c>
      <c r="M123" s="278">
        <v>100</v>
      </c>
      <c r="N123" s="278">
        <v>0</v>
      </c>
      <c r="O123" s="278">
        <f t="shared" si="8"/>
        <v>0</v>
      </c>
      <c r="P123" s="278">
        <v>100</v>
      </c>
      <c r="Q123" s="272">
        <v>0</v>
      </c>
      <c r="R123" s="250">
        <v>1</v>
      </c>
      <c r="S123" s="256" t="s">
        <v>881</v>
      </c>
      <c r="T123" s="315" t="s">
        <v>822</v>
      </c>
      <c r="U123" s="357"/>
    </row>
    <row r="124" spans="1:21" s="358" customFormat="1" ht="144.75" customHeight="1">
      <c r="A124" s="190">
        <f t="shared" ref="A124:A149" si="9">A123+1</f>
        <v>109</v>
      </c>
      <c r="B124" s="248" t="s">
        <v>207</v>
      </c>
      <c r="C124" s="338" t="s">
        <v>850</v>
      </c>
      <c r="D124" s="198"/>
      <c r="E124" s="270"/>
      <c r="F124" s="244"/>
      <c r="G124" s="244"/>
      <c r="H124" s="244"/>
      <c r="I124" s="244"/>
      <c r="J124" s="244"/>
      <c r="K124" s="245"/>
      <c r="L124" s="245"/>
      <c r="M124" s="244"/>
      <c r="N124" s="244"/>
      <c r="O124" s="244"/>
      <c r="P124" s="244"/>
      <c r="Q124" s="249"/>
      <c r="R124" s="250"/>
      <c r="S124" s="247"/>
      <c r="T124" s="315" t="s">
        <v>723</v>
      </c>
      <c r="U124" s="357"/>
    </row>
    <row r="125" spans="1:21" s="358" customFormat="1" ht="37.5" customHeight="1">
      <c r="A125" s="190">
        <f t="shared" si="9"/>
        <v>110</v>
      </c>
      <c r="B125" s="248" t="s">
        <v>207</v>
      </c>
      <c r="C125" s="291" t="s">
        <v>716</v>
      </c>
      <c r="D125" s="248" t="s">
        <v>168</v>
      </c>
      <c r="E125" s="198" t="s">
        <v>208</v>
      </c>
      <c r="F125" s="266">
        <f>486000/1000</f>
        <v>486</v>
      </c>
      <c r="G125" s="266">
        <f t="shared" ref="G125:H129" si="10">F125</f>
        <v>486</v>
      </c>
      <c r="H125" s="266">
        <f t="shared" si="10"/>
        <v>486</v>
      </c>
      <c r="I125" s="266">
        <f>J125</f>
        <v>486</v>
      </c>
      <c r="J125" s="266">
        <f>486000/1000</f>
        <v>486</v>
      </c>
      <c r="K125" s="250">
        <v>1</v>
      </c>
      <c r="L125" s="250">
        <v>1</v>
      </c>
      <c r="M125" s="266">
        <v>0</v>
      </c>
      <c r="N125" s="266">
        <v>0</v>
      </c>
      <c r="O125" s="266">
        <v>0</v>
      </c>
      <c r="P125" s="266">
        <v>0</v>
      </c>
      <c r="Q125" s="266">
        <v>0</v>
      </c>
      <c r="R125" s="250">
        <v>90</v>
      </c>
      <c r="S125" s="247" t="s">
        <v>848</v>
      </c>
      <c r="T125" s="315" t="s">
        <v>833</v>
      </c>
      <c r="U125" s="357"/>
    </row>
    <row r="126" spans="1:21" s="358" customFormat="1" ht="37.5" customHeight="1">
      <c r="A126" s="190">
        <f t="shared" si="9"/>
        <v>111</v>
      </c>
      <c r="B126" s="248" t="s">
        <v>207</v>
      </c>
      <c r="C126" s="293" t="s">
        <v>717</v>
      </c>
      <c r="D126" s="248" t="s">
        <v>168</v>
      </c>
      <c r="E126" s="198" t="s">
        <v>208</v>
      </c>
      <c r="F126" s="266">
        <f>29200/1000</f>
        <v>29.2</v>
      </c>
      <c r="G126" s="266">
        <f t="shared" si="10"/>
        <v>29.2</v>
      </c>
      <c r="H126" s="266">
        <f t="shared" si="10"/>
        <v>29.2</v>
      </c>
      <c r="I126" s="266">
        <f t="shared" ref="I126:I131" si="11">J126</f>
        <v>29.2</v>
      </c>
      <c r="J126" s="266">
        <f>29200/1000</f>
        <v>29.2</v>
      </c>
      <c r="K126" s="250">
        <v>1</v>
      </c>
      <c r="L126" s="250">
        <v>1</v>
      </c>
      <c r="M126" s="266">
        <v>0</v>
      </c>
      <c r="N126" s="266">
        <v>0</v>
      </c>
      <c r="O126" s="266">
        <v>0</v>
      </c>
      <c r="P126" s="266">
        <v>0</v>
      </c>
      <c r="Q126" s="266">
        <v>0</v>
      </c>
      <c r="R126" s="250">
        <v>2</v>
      </c>
      <c r="S126" s="247" t="s">
        <v>849</v>
      </c>
      <c r="T126" s="315" t="s">
        <v>833</v>
      </c>
      <c r="U126" s="357"/>
    </row>
    <row r="127" spans="1:21" s="358" customFormat="1" ht="37.5" customHeight="1">
      <c r="A127" s="190">
        <f t="shared" si="9"/>
        <v>112</v>
      </c>
      <c r="B127" s="248" t="s">
        <v>207</v>
      </c>
      <c r="C127" s="291" t="s">
        <v>718</v>
      </c>
      <c r="D127" s="248" t="s">
        <v>168</v>
      </c>
      <c r="E127" s="198" t="s">
        <v>208</v>
      </c>
      <c r="F127" s="266">
        <f>40500/1000</f>
        <v>40.5</v>
      </c>
      <c r="G127" s="266">
        <f t="shared" si="10"/>
        <v>40.5</v>
      </c>
      <c r="H127" s="266">
        <f t="shared" si="10"/>
        <v>40.5</v>
      </c>
      <c r="I127" s="266">
        <f t="shared" si="11"/>
        <v>40.5</v>
      </c>
      <c r="J127" s="266">
        <f>40500/1000</f>
        <v>40.5</v>
      </c>
      <c r="K127" s="250">
        <v>1</v>
      </c>
      <c r="L127" s="250">
        <v>1</v>
      </c>
      <c r="M127" s="266">
        <v>0</v>
      </c>
      <c r="N127" s="266">
        <v>0</v>
      </c>
      <c r="O127" s="266">
        <v>0</v>
      </c>
      <c r="P127" s="266">
        <v>0</v>
      </c>
      <c r="Q127" s="266">
        <v>0</v>
      </c>
      <c r="R127" s="250">
        <v>5</v>
      </c>
      <c r="S127" s="247" t="s">
        <v>584</v>
      </c>
      <c r="T127" s="315" t="s">
        <v>833</v>
      </c>
      <c r="U127" s="357"/>
    </row>
    <row r="128" spans="1:21" s="358" customFormat="1" ht="37.5" customHeight="1">
      <c r="A128" s="190">
        <f t="shared" si="9"/>
        <v>113</v>
      </c>
      <c r="B128" s="248" t="s">
        <v>207</v>
      </c>
      <c r="C128" s="291" t="s">
        <v>719</v>
      </c>
      <c r="D128" s="248" t="s">
        <v>168</v>
      </c>
      <c r="E128" s="198" t="s">
        <v>208</v>
      </c>
      <c r="F128" s="266">
        <f>(1394700-1597.17)/1000</f>
        <v>1393.10283</v>
      </c>
      <c r="G128" s="266">
        <f t="shared" si="10"/>
        <v>1393.10283</v>
      </c>
      <c r="H128" s="266">
        <f t="shared" si="10"/>
        <v>1393.10283</v>
      </c>
      <c r="I128" s="266">
        <f t="shared" si="11"/>
        <v>1380.7529999999999</v>
      </c>
      <c r="J128" s="266">
        <f>1380753/1000</f>
        <v>1380.7529999999999</v>
      </c>
      <c r="K128" s="250">
        <v>1</v>
      </c>
      <c r="L128" s="250">
        <v>1</v>
      </c>
      <c r="M128" s="266">
        <v>0</v>
      </c>
      <c r="N128" s="266">
        <v>0</v>
      </c>
      <c r="O128" s="266">
        <v>0</v>
      </c>
      <c r="P128" s="266">
        <v>0</v>
      </c>
      <c r="Q128" s="266">
        <v>0</v>
      </c>
      <c r="R128" s="250">
        <v>35</v>
      </c>
      <c r="S128" s="247" t="s">
        <v>584</v>
      </c>
      <c r="T128" s="315" t="s">
        <v>833</v>
      </c>
      <c r="U128" s="357"/>
    </row>
    <row r="129" spans="1:21" s="358" customFormat="1" ht="37.5" customHeight="1">
      <c r="A129" s="190">
        <f t="shared" si="9"/>
        <v>114</v>
      </c>
      <c r="B129" s="248" t="s">
        <v>207</v>
      </c>
      <c r="C129" s="293" t="s">
        <v>720</v>
      </c>
      <c r="D129" s="248" t="s">
        <v>168</v>
      </c>
      <c r="E129" s="198" t="s">
        <v>208</v>
      </c>
      <c r="F129" s="266">
        <f>191597.7/1000</f>
        <v>191.5977</v>
      </c>
      <c r="G129" s="266">
        <f t="shared" si="10"/>
        <v>191.5977</v>
      </c>
      <c r="H129" s="266">
        <f t="shared" si="10"/>
        <v>191.5977</v>
      </c>
      <c r="I129" s="266">
        <f t="shared" si="11"/>
        <v>173.09139999999999</v>
      </c>
      <c r="J129" s="266">
        <f>173091.4/1000</f>
        <v>173.09139999999999</v>
      </c>
      <c r="K129" s="250">
        <v>1</v>
      </c>
      <c r="L129" s="250">
        <v>1</v>
      </c>
      <c r="M129" s="266">
        <v>0</v>
      </c>
      <c r="N129" s="266">
        <v>0</v>
      </c>
      <c r="O129" s="266">
        <v>0</v>
      </c>
      <c r="P129" s="266">
        <v>0</v>
      </c>
      <c r="Q129" s="266">
        <v>0</v>
      </c>
      <c r="R129" s="250">
        <v>2</v>
      </c>
      <c r="S129" s="247" t="s">
        <v>584</v>
      </c>
      <c r="T129" s="315" t="s">
        <v>833</v>
      </c>
      <c r="U129" s="357"/>
    </row>
    <row r="130" spans="1:21" s="358" customFormat="1" ht="37.5" customHeight="1">
      <c r="A130" s="190">
        <f t="shared" si="9"/>
        <v>115</v>
      </c>
      <c r="B130" s="248" t="s">
        <v>207</v>
      </c>
      <c r="C130" s="291" t="s">
        <v>721</v>
      </c>
      <c r="D130" s="248" t="s">
        <v>168</v>
      </c>
      <c r="E130" s="198" t="s">
        <v>208</v>
      </c>
      <c r="F130" s="266">
        <f>242775/1000</f>
        <v>242.77500000000001</v>
      </c>
      <c r="G130" s="266">
        <f>F130</f>
        <v>242.77500000000001</v>
      </c>
      <c r="H130" s="266">
        <f>G130</f>
        <v>242.77500000000001</v>
      </c>
      <c r="I130" s="266">
        <f t="shared" si="11"/>
        <v>240</v>
      </c>
      <c r="J130" s="266">
        <f>240000/1000</f>
        <v>240</v>
      </c>
      <c r="K130" s="250">
        <v>1</v>
      </c>
      <c r="L130" s="250">
        <v>1</v>
      </c>
      <c r="M130" s="266">
        <f>240000/1000</f>
        <v>240</v>
      </c>
      <c r="N130" s="266">
        <v>0</v>
      </c>
      <c r="O130" s="266">
        <v>0</v>
      </c>
      <c r="P130" s="266">
        <f>M130</f>
        <v>240</v>
      </c>
      <c r="Q130" s="266">
        <v>0</v>
      </c>
      <c r="R130" s="250">
        <v>3</v>
      </c>
      <c r="S130" s="247" t="s">
        <v>584</v>
      </c>
      <c r="T130" s="315" t="s">
        <v>833</v>
      </c>
      <c r="U130" s="357"/>
    </row>
    <row r="131" spans="1:21" s="358" customFormat="1" ht="37.5" customHeight="1">
      <c r="A131" s="190">
        <f t="shared" si="9"/>
        <v>116</v>
      </c>
      <c r="B131" s="248" t="s">
        <v>207</v>
      </c>
      <c r="C131" s="293" t="s">
        <v>722</v>
      </c>
      <c r="D131" s="248" t="s">
        <v>168</v>
      </c>
      <c r="E131" s="198" t="s">
        <v>208</v>
      </c>
      <c r="F131" s="266">
        <f>16824.47/1000</f>
        <v>16.824470000000002</v>
      </c>
      <c r="G131" s="266">
        <f>F131</f>
        <v>16.824470000000002</v>
      </c>
      <c r="H131" s="266">
        <f>G131</f>
        <v>16.824470000000002</v>
      </c>
      <c r="I131" s="266">
        <f t="shared" si="11"/>
        <v>16.824470000000002</v>
      </c>
      <c r="J131" s="266">
        <f>16824.47/1000</f>
        <v>16.824470000000002</v>
      </c>
      <c r="K131" s="250">
        <v>1</v>
      </c>
      <c r="L131" s="250">
        <v>1</v>
      </c>
      <c r="M131" s="266">
        <f>16824.47/1000</f>
        <v>16.824470000000002</v>
      </c>
      <c r="N131" s="266">
        <v>0</v>
      </c>
      <c r="O131" s="266">
        <v>0</v>
      </c>
      <c r="P131" s="266">
        <f>M131</f>
        <v>16.824470000000002</v>
      </c>
      <c r="Q131" s="266">
        <v>0</v>
      </c>
      <c r="R131" s="250">
        <v>7</v>
      </c>
      <c r="S131" s="247" t="s">
        <v>584</v>
      </c>
      <c r="T131" s="315" t="s">
        <v>833</v>
      </c>
      <c r="U131" s="357"/>
    </row>
    <row r="132" spans="1:21" s="358" customFormat="1" ht="99">
      <c r="A132" s="190">
        <f t="shared" si="9"/>
        <v>117</v>
      </c>
      <c r="B132" s="248" t="s">
        <v>207</v>
      </c>
      <c r="C132" s="292" t="s">
        <v>851</v>
      </c>
      <c r="D132" s="198"/>
      <c r="E132" s="271"/>
      <c r="F132" s="244"/>
      <c r="G132" s="244"/>
      <c r="H132" s="244"/>
      <c r="I132" s="244"/>
      <c r="J132" s="244"/>
      <c r="K132" s="245"/>
      <c r="L132" s="245"/>
      <c r="M132" s="244"/>
      <c r="N132" s="244"/>
      <c r="O132" s="244"/>
      <c r="P132" s="244"/>
      <c r="Q132" s="249"/>
      <c r="R132" s="250"/>
      <c r="S132" s="247"/>
      <c r="T132" s="315" t="s">
        <v>724</v>
      </c>
      <c r="U132" s="357"/>
    </row>
    <row r="133" spans="1:21" s="358" customFormat="1" ht="37.5" customHeight="1">
      <c r="A133" s="190">
        <f t="shared" si="9"/>
        <v>118</v>
      </c>
      <c r="B133" s="248" t="s">
        <v>207</v>
      </c>
      <c r="C133" s="290" t="s">
        <v>725</v>
      </c>
      <c r="D133" s="271" t="s">
        <v>170</v>
      </c>
      <c r="E133" s="198" t="s">
        <v>208</v>
      </c>
      <c r="F133" s="266">
        <f>(202810.83+1597.17)/1000</f>
        <v>204.40799999999999</v>
      </c>
      <c r="G133" s="266">
        <f t="shared" ref="G133:H139" si="12">F133</f>
        <v>204.40799999999999</v>
      </c>
      <c r="H133" s="266">
        <f t="shared" si="12"/>
        <v>204.40799999999999</v>
      </c>
      <c r="I133" s="266">
        <f>J133</f>
        <v>202</v>
      </c>
      <c r="J133" s="266">
        <f>202000/1000</f>
        <v>202</v>
      </c>
      <c r="K133" s="250">
        <v>1</v>
      </c>
      <c r="L133" s="250">
        <v>1</v>
      </c>
      <c r="M133" s="266">
        <v>0</v>
      </c>
      <c r="N133" s="266">
        <v>0</v>
      </c>
      <c r="O133" s="266">
        <v>0</v>
      </c>
      <c r="P133" s="266">
        <v>0</v>
      </c>
      <c r="Q133" s="266">
        <v>0</v>
      </c>
      <c r="R133" s="250"/>
      <c r="S133" s="247"/>
      <c r="T133" s="315" t="s">
        <v>834</v>
      </c>
      <c r="U133" s="357"/>
    </row>
    <row r="134" spans="1:21" s="358" customFormat="1" ht="37.5" customHeight="1">
      <c r="A134" s="190">
        <f t="shared" si="9"/>
        <v>119</v>
      </c>
      <c r="B134" s="248" t="s">
        <v>207</v>
      </c>
      <c r="C134" s="291" t="s">
        <v>726</v>
      </c>
      <c r="D134" s="271" t="s">
        <v>170</v>
      </c>
      <c r="E134" s="198" t="s">
        <v>208</v>
      </c>
      <c r="F134" s="266">
        <f>126789/1000</f>
        <v>126.789</v>
      </c>
      <c r="G134" s="266">
        <f t="shared" si="12"/>
        <v>126.789</v>
      </c>
      <c r="H134" s="266">
        <f t="shared" si="12"/>
        <v>126.789</v>
      </c>
      <c r="I134" s="266">
        <f>J134</f>
        <v>126.682</v>
      </c>
      <c r="J134" s="266">
        <f>126682/1000</f>
        <v>126.682</v>
      </c>
      <c r="K134" s="250">
        <v>1</v>
      </c>
      <c r="L134" s="250">
        <v>1</v>
      </c>
      <c r="M134" s="266">
        <f>126682/1000</f>
        <v>126.682</v>
      </c>
      <c r="N134" s="266">
        <v>0</v>
      </c>
      <c r="O134" s="266">
        <v>0</v>
      </c>
      <c r="P134" s="266">
        <f t="shared" ref="P134:P139" si="13">M134</f>
        <v>126.682</v>
      </c>
      <c r="Q134" s="266">
        <v>0</v>
      </c>
      <c r="R134" s="250">
        <f>3+1+3+1+3+3+1+2+1+2+2+2+2+2</f>
        <v>28</v>
      </c>
      <c r="S134" s="247" t="s">
        <v>584</v>
      </c>
      <c r="T134" s="315" t="s">
        <v>835</v>
      </c>
      <c r="U134" s="357"/>
    </row>
    <row r="135" spans="1:21" s="358" customFormat="1" ht="37.5" customHeight="1">
      <c r="A135" s="190">
        <f t="shared" si="9"/>
        <v>120</v>
      </c>
      <c r="B135" s="248" t="s">
        <v>207</v>
      </c>
      <c r="C135" s="290" t="s">
        <v>727</v>
      </c>
      <c r="D135" s="271" t="s">
        <v>170</v>
      </c>
      <c r="E135" s="198" t="s">
        <v>208</v>
      </c>
      <c r="F135" s="266">
        <f>20300/1000</f>
        <v>20.3</v>
      </c>
      <c r="G135" s="266">
        <f t="shared" si="12"/>
        <v>20.3</v>
      </c>
      <c r="H135" s="266">
        <f t="shared" si="12"/>
        <v>20.3</v>
      </c>
      <c r="I135" s="266">
        <f>19828.7/1000</f>
        <v>19.828700000000001</v>
      </c>
      <c r="J135" s="266">
        <f>I135</f>
        <v>19.828700000000001</v>
      </c>
      <c r="K135" s="250">
        <v>1</v>
      </c>
      <c r="L135" s="250">
        <v>1</v>
      </c>
      <c r="M135" s="266">
        <f>J135</f>
        <v>19.828700000000001</v>
      </c>
      <c r="N135" s="266">
        <v>0</v>
      </c>
      <c r="O135" s="266">
        <v>0</v>
      </c>
      <c r="P135" s="266">
        <f t="shared" si="13"/>
        <v>19.828700000000001</v>
      </c>
      <c r="Q135" s="266">
        <v>0</v>
      </c>
      <c r="R135" s="250">
        <f>1+1</f>
        <v>2</v>
      </c>
      <c r="S135" s="247" t="s">
        <v>728</v>
      </c>
      <c r="T135" s="315" t="s">
        <v>835</v>
      </c>
      <c r="U135" s="357"/>
    </row>
    <row r="136" spans="1:21" s="358" customFormat="1" ht="37.5" customHeight="1">
      <c r="A136" s="190">
        <f t="shared" si="9"/>
        <v>121</v>
      </c>
      <c r="B136" s="248" t="s">
        <v>207</v>
      </c>
      <c r="C136" s="291" t="s">
        <v>729</v>
      </c>
      <c r="D136" s="271" t="s">
        <v>170</v>
      </c>
      <c r="E136" s="198" t="s">
        <v>208</v>
      </c>
      <c r="F136" s="266">
        <f>46429/1000</f>
        <v>46.429000000000002</v>
      </c>
      <c r="G136" s="266">
        <f t="shared" si="12"/>
        <v>46.429000000000002</v>
      </c>
      <c r="H136" s="266">
        <f t="shared" si="12"/>
        <v>46.429000000000002</v>
      </c>
      <c r="I136" s="266">
        <f>J136</f>
        <v>46.429000000000002</v>
      </c>
      <c r="J136" s="266">
        <f>46429/1000</f>
        <v>46.429000000000002</v>
      </c>
      <c r="K136" s="250">
        <v>1</v>
      </c>
      <c r="L136" s="250">
        <v>1</v>
      </c>
      <c r="M136" s="266">
        <f>46429/1000</f>
        <v>46.429000000000002</v>
      </c>
      <c r="N136" s="266">
        <v>0</v>
      </c>
      <c r="O136" s="266">
        <v>0</v>
      </c>
      <c r="P136" s="266">
        <f t="shared" si="13"/>
        <v>46.429000000000002</v>
      </c>
      <c r="Q136" s="266">
        <v>0</v>
      </c>
      <c r="R136" s="250">
        <v>3</v>
      </c>
      <c r="S136" s="247" t="s">
        <v>584</v>
      </c>
      <c r="T136" s="315" t="s">
        <v>835</v>
      </c>
      <c r="U136" s="357"/>
    </row>
    <row r="137" spans="1:21" s="358" customFormat="1" ht="37.5" customHeight="1">
      <c r="A137" s="190">
        <f t="shared" si="9"/>
        <v>122</v>
      </c>
      <c r="B137" s="248" t="s">
        <v>207</v>
      </c>
      <c r="C137" s="290" t="s">
        <v>730</v>
      </c>
      <c r="D137" s="271" t="s">
        <v>170</v>
      </c>
      <c r="E137" s="198" t="s">
        <v>208</v>
      </c>
      <c r="F137" s="266">
        <f>87284/1000</f>
        <v>87.284000000000006</v>
      </c>
      <c r="G137" s="266">
        <f t="shared" si="12"/>
        <v>87.284000000000006</v>
      </c>
      <c r="H137" s="266">
        <f t="shared" si="12"/>
        <v>87.284000000000006</v>
      </c>
      <c r="I137" s="266">
        <f>J137</f>
        <v>87.284000000000006</v>
      </c>
      <c r="J137" s="266">
        <f>87284/1000</f>
        <v>87.284000000000006</v>
      </c>
      <c r="K137" s="250">
        <v>1</v>
      </c>
      <c r="L137" s="250">
        <v>1</v>
      </c>
      <c r="M137" s="266">
        <f>87284/1000</f>
        <v>87.284000000000006</v>
      </c>
      <c r="N137" s="266">
        <v>0</v>
      </c>
      <c r="O137" s="266">
        <v>0</v>
      </c>
      <c r="P137" s="266">
        <f t="shared" si="13"/>
        <v>87.284000000000006</v>
      </c>
      <c r="Q137" s="266">
        <v>0</v>
      </c>
      <c r="R137" s="250">
        <v>1</v>
      </c>
      <c r="S137" s="247" t="s">
        <v>584</v>
      </c>
      <c r="T137" s="315" t="s">
        <v>835</v>
      </c>
      <c r="U137" s="357"/>
    </row>
    <row r="138" spans="1:21" s="358" customFormat="1" ht="37.5" customHeight="1">
      <c r="A138" s="190">
        <f t="shared" si="9"/>
        <v>123</v>
      </c>
      <c r="B138" s="248" t="s">
        <v>207</v>
      </c>
      <c r="C138" s="291" t="s">
        <v>731</v>
      </c>
      <c r="D138" s="271" t="s">
        <v>168</v>
      </c>
      <c r="E138" s="198" t="s">
        <v>208</v>
      </c>
      <c r="F138" s="266">
        <f>8800/1000</f>
        <v>8.8000000000000007</v>
      </c>
      <c r="G138" s="266">
        <f t="shared" si="12"/>
        <v>8.8000000000000007</v>
      </c>
      <c r="H138" s="266">
        <f t="shared" si="12"/>
        <v>8.8000000000000007</v>
      </c>
      <c r="I138" s="266">
        <f>(8800+471.3)/1000</f>
        <v>9.2713000000000001</v>
      </c>
      <c r="J138" s="266">
        <f>I138</f>
        <v>9.2713000000000001</v>
      </c>
      <c r="K138" s="250">
        <v>1</v>
      </c>
      <c r="L138" s="250">
        <v>1</v>
      </c>
      <c r="M138" s="266">
        <f>J138</f>
        <v>9.2713000000000001</v>
      </c>
      <c r="N138" s="266">
        <v>0</v>
      </c>
      <c r="O138" s="266">
        <v>0</v>
      </c>
      <c r="P138" s="266">
        <f t="shared" si="13"/>
        <v>9.2713000000000001</v>
      </c>
      <c r="Q138" s="266">
        <v>0</v>
      </c>
      <c r="R138" s="250">
        <f>4+1</f>
        <v>5</v>
      </c>
      <c r="S138" s="247" t="s">
        <v>584</v>
      </c>
      <c r="T138" s="315" t="s">
        <v>835</v>
      </c>
      <c r="U138" s="357"/>
    </row>
    <row r="139" spans="1:21" s="358" customFormat="1" ht="37.5" customHeight="1">
      <c r="A139" s="190">
        <f t="shared" si="9"/>
        <v>124</v>
      </c>
      <c r="B139" s="248" t="s">
        <v>207</v>
      </c>
      <c r="C139" s="290" t="s">
        <v>732</v>
      </c>
      <c r="D139" s="274" t="s">
        <v>168</v>
      </c>
      <c r="E139" s="265" t="s">
        <v>208</v>
      </c>
      <c r="F139" s="275">
        <f>5990/1000</f>
        <v>5.99</v>
      </c>
      <c r="G139" s="275">
        <f t="shared" si="12"/>
        <v>5.99</v>
      </c>
      <c r="H139" s="275">
        <f t="shared" si="12"/>
        <v>5.99</v>
      </c>
      <c r="I139" s="275">
        <f>J139</f>
        <v>5.99</v>
      </c>
      <c r="J139" s="275">
        <f>5990/1000</f>
        <v>5.99</v>
      </c>
      <c r="K139" s="335">
        <v>1</v>
      </c>
      <c r="L139" s="335">
        <v>1</v>
      </c>
      <c r="M139" s="275">
        <f>5990/1000</f>
        <v>5.99</v>
      </c>
      <c r="N139" s="275">
        <v>0</v>
      </c>
      <c r="O139" s="275">
        <v>0</v>
      </c>
      <c r="P139" s="275">
        <f t="shared" si="13"/>
        <v>5.99</v>
      </c>
      <c r="Q139" s="275">
        <v>0</v>
      </c>
      <c r="R139" s="335">
        <f>L139</f>
        <v>1</v>
      </c>
      <c r="S139" s="276" t="s">
        <v>584</v>
      </c>
      <c r="T139" s="315" t="s">
        <v>835</v>
      </c>
      <c r="U139" s="357"/>
    </row>
    <row r="140" spans="1:21" s="358" customFormat="1" ht="66">
      <c r="A140" s="190">
        <f t="shared" si="9"/>
        <v>125</v>
      </c>
      <c r="B140" s="267" t="s">
        <v>207</v>
      </c>
      <c r="C140" s="176" t="s">
        <v>852</v>
      </c>
      <c r="D140" s="271" t="s">
        <v>168</v>
      </c>
      <c r="E140" s="271" t="s">
        <v>208</v>
      </c>
      <c r="F140" s="284">
        <v>2000</v>
      </c>
      <c r="G140" s="249">
        <v>2000</v>
      </c>
      <c r="H140" s="249">
        <v>2000</v>
      </c>
      <c r="I140" s="249">
        <v>2000</v>
      </c>
      <c r="J140" s="249">
        <v>978.65</v>
      </c>
      <c r="K140" s="287">
        <v>1</v>
      </c>
      <c r="L140" s="250">
        <v>1</v>
      </c>
      <c r="M140" s="249">
        <v>978.65</v>
      </c>
      <c r="N140" s="249">
        <v>978.65</v>
      </c>
      <c r="O140" s="284">
        <v>0</v>
      </c>
      <c r="P140" s="249">
        <v>978.65</v>
      </c>
      <c r="Q140" s="249">
        <v>978.65</v>
      </c>
      <c r="R140" s="252">
        <v>5</v>
      </c>
      <c r="S140" s="251" t="s">
        <v>733</v>
      </c>
      <c r="T140" s="319" t="s">
        <v>734</v>
      </c>
      <c r="U140" s="357"/>
    </row>
    <row r="141" spans="1:21" s="358" customFormat="1" ht="108" customHeight="1">
      <c r="A141" s="190">
        <f t="shared" si="9"/>
        <v>126</v>
      </c>
      <c r="B141" s="271" t="s">
        <v>207</v>
      </c>
      <c r="C141" s="277" t="s">
        <v>853</v>
      </c>
      <c r="D141" s="262" t="s">
        <v>168</v>
      </c>
      <c r="E141" s="262" t="s">
        <v>208</v>
      </c>
      <c r="F141" s="285">
        <v>1000</v>
      </c>
      <c r="G141" s="263">
        <v>1000</v>
      </c>
      <c r="H141" s="278">
        <v>1000</v>
      </c>
      <c r="I141" s="286">
        <v>1000</v>
      </c>
      <c r="J141" s="286">
        <v>0</v>
      </c>
      <c r="K141" s="288">
        <v>0</v>
      </c>
      <c r="L141" s="289">
        <v>0</v>
      </c>
      <c r="M141" s="286">
        <v>0</v>
      </c>
      <c r="N141" s="286">
        <v>0</v>
      </c>
      <c r="O141" s="285">
        <v>0</v>
      </c>
      <c r="P141" s="289">
        <v>0</v>
      </c>
      <c r="Q141" s="286">
        <v>0</v>
      </c>
      <c r="R141" s="286">
        <v>0</v>
      </c>
      <c r="S141" s="286"/>
      <c r="T141" s="320" t="s">
        <v>735</v>
      </c>
      <c r="U141" s="357"/>
    </row>
    <row r="142" spans="1:21" s="358" customFormat="1" ht="50.25" customHeight="1">
      <c r="A142" s="190">
        <f t="shared" si="9"/>
        <v>127</v>
      </c>
      <c r="B142" s="271" t="s">
        <v>207</v>
      </c>
      <c r="C142" s="294" t="s">
        <v>743</v>
      </c>
      <c r="D142" s="270"/>
      <c r="E142" s="265" t="s">
        <v>208</v>
      </c>
      <c r="F142" s="244">
        <v>0</v>
      </c>
      <c r="G142" s="244">
        <v>0</v>
      </c>
      <c r="H142" s="244">
        <v>0</v>
      </c>
      <c r="I142" s="244">
        <v>0</v>
      </c>
      <c r="J142" s="244">
        <v>0</v>
      </c>
      <c r="K142" s="245">
        <v>0</v>
      </c>
      <c r="L142" s="245">
        <v>0</v>
      </c>
      <c r="M142" s="244">
        <v>0</v>
      </c>
      <c r="N142" s="244">
        <v>0</v>
      </c>
      <c r="O142" s="244">
        <v>0</v>
      </c>
      <c r="P142" s="244">
        <v>0</v>
      </c>
      <c r="Q142" s="249">
        <v>0</v>
      </c>
      <c r="R142" s="250">
        <v>0</v>
      </c>
      <c r="S142" s="247"/>
      <c r="T142" s="321"/>
      <c r="U142" s="357"/>
    </row>
    <row r="143" spans="1:21" s="358" customFormat="1" ht="89.25" customHeight="1">
      <c r="A143" s="190">
        <f t="shared" si="9"/>
        <v>128</v>
      </c>
      <c r="B143" s="267" t="s">
        <v>207</v>
      </c>
      <c r="C143" s="295" t="s">
        <v>744</v>
      </c>
      <c r="D143" s="271"/>
      <c r="E143" s="271" t="s">
        <v>208</v>
      </c>
      <c r="F143" s="249">
        <v>0</v>
      </c>
      <c r="G143" s="249">
        <v>0</v>
      </c>
      <c r="H143" s="249">
        <v>0</v>
      </c>
      <c r="I143" s="249">
        <v>0</v>
      </c>
      <c r="J143" s="249">
        <v>0</v>
      </c>
      <c r="K143" s="250">
        <v>0</v>
      </c>
      <c r="L143" s="250">
        <v>0</v>
      </c>
      <c r="M143" s="249">
        <v>0</v>
      </c>
      <c r="N143" s="249">
        <v>0</v>
      </c>
      <c r="O143" s="249">
        <v>0</v>
      </c>
      <c r="P143" s="249">
        <v>0</v>
      </c>
      <c r="Q143" s="249">
        <v>0</v>
      </c>
      <c r="R143" s="250">
        <v>0</v>
      </c>
      <c r="S143" s="249"/>
      <c r="T143" s="264" t="s">
        <v>740</v>
      </c>
      <c r="U143" s="357"/>
    </row>
    <row r="144" spans="1:21" s="358" customFormat="1" ht="81.75" customHeight="1">
      <c r="A144" s="190">
        <f t="shared" si="9"/>
        <v>129</v>
      </c>
      <c r="B144" s="267" t="s">
        <v>207</v>
      </c>
      <c r="C144" s="295" t="s">
        <v>745</v>
      </c>
      <c r="D144" s="271"/>
      <c r="E144" s="271" t="s">
        <v>208</v>
      </c>
      <c r="F144" s="249">
        <v>0</v>
      </c>
      <c r="G144" s="249">
        <v>0</v>
      </c>
      <c r="H144" s="249">
        <v>0</v>
      </c>
      <c r="I144" s="249">
        <v>0</v>
      </c>
      <c r="J144" s="249">
        <v>0</v>
      </c>
      <c r="K144" s="250">
        <v>0</v>
      </c>
      <c r="L144" s="250">
        <v>0</v>
      </c>
      <c r="M144" s="249">
        <v>0</v>
      </c>
      <c r="N144" s="249">
        <v>0</v>
      </c>
      <c r="O144" s="249">
        <v>0</v>
      </c>
      <c r="P144" s="249">
        <v>0</v>
      </c>
      <c r="Q144" s="249">
        <v>0</v>
      </c>
      <c r="R144" s="250"/>
      <c r="S144" s="249"/>
      <c r="T144" s="322" t="s">
        <v>736</v>
      </c>
      <c r="U144" s="357"/>
    </row>
    <row r="145" spans="1:21" s="358" customFormat="1" ht="37.5" customHeight="1">
      <c r="A145" s="190">
        <f t="shared" si="9"/>
        <v>130</v>
      </c>
      <c r="B145" s="267" t="s">
        <v>207</v>
      </c>
      <c r="C145" s="296" t="s">
        <v>746</v>
      </c>
      <c r="D145" s="271"/>
      <c r="E145" s="271" t="s">
        <v>208</v>
      </c>
      <c r="F145" s="249">
        <v>0</v>
      </c>
      <c r="G145" s="249">
        <v>0</v>
      </c>
      <c r="H145" s="249">
        <v>0</v>
      </c>
      <c r="I145" s="249">
        <v>0</v>
      </c>
      <c r="J145" s="249">
        <v>0</v>
      </c>
      <c r="K145" s="250">
        <v>0</v>
      </c>
      <c r="L145" s="250">
        <v>0</v>
      </c>
      <c r="M145" s="249">
        <v>0</v>
      </c>
      <c r="N145" s="249">
        <v>0</v>
      </c>
      <c r="O145" s="249">
        <v>0</v>
      </c>
      <c r="P145" s="249">
        <v>0</v>
      </c>
      <c r="Q145" s="272">
        <v>0</v>
      </c>
      <c r="R145" s="260">
        <v>0</v>
      </c>
      <c r="S145" s="272"/>
      <c r="T145" s="323"/>
      <c r="U145" s="357"/>
    </row>
    <row r="146" spans="1:21" s="358" customFormat="1" ht="140.25" customHeight="1">
      <c r="A146" s="190">
        <f t="shared" si="9"/>
        <v>131</v>
      </c>
      <c r="B146" s="267" t="s">
        <v>207</v>
      </c>
      <c r="C146" s="295" t="s">
        <v>747</v>
      </c>
      <c r="D146" s="271"/>
      <c r="E146" s="265" t="s">
        <v>208</v>
      </c>
      <c r="F146" s="244">
        <v>0</v>
      </c>
      <c r="G146" s="244">
        <v>0</v>
      </c>
      <c r="H146" s="244">
        <v>0</v>
      </c>
      <c r="I146" s="244">
        <v>0</v>
      </c>
      <c r="J146" s="244">
        <v>0</v>
      </c>
      <c r="K146" s="245">
        <v>0</v>
      </c>
      <c r="L146" s="245">
        <v>0</v>
      </c>
      <c r="M146" s="244">
        <v>0</v>
      </c>
      <c r="N146" s="244">
        <v>0</v>
      </c>
      <c r="O146" s="244">
        <v>0</v>
      </c>
      <c r="P146" s="244">
        <v>0</v>
      </c>
      <c r="Q146" s="249">
        <v>0</v>
      </c>
      <c r="R146" s="250">
        <v>0</v>
      </c>
      <c r="S146" s="249"/>
      <c r="T146" s="282" t="s">
        <v>741</v>
      </c>
      <c r="U146" s="357"/>
    </row>
    <row r="147" spans="1:21" s="358" customFormat="1" ht="66">
      <c r="A147" s="190">
        <f t="shared" si="9"/>
        <v>132</v>
      </c>
      <c r="B147" s="271" t="s">
        <v>207</v>
      </c>
      <c r="C147" s="297" t="s">
        <v>748</v>
      </c>
      <c r="D147" s="271"/>
      <c r="E147" s="271" t="s">
        <v>208</v>
      </c>
      <c r="F147" s="249">
        <v>0</v>
      </c>
      <c r="G147" s="249">
        <v>0</v>
      </c>
      <c r="H147" s="249">
        <v>0</v>
      </c>
      <c r="I147" s="249">
        <v>0</v>
      </c>
      <c r="J147" s="249">
        <v>0</v>
      </c>
      <c r="K147" s="250">
        <v>0</v>
      </c>
      <c r="L147" s="250">
        <v>0</v>
      </c>
      <c r="M147" s="249">
        <v>0</v>
      </c>
      <c r="N147" s="249">
        <v>0</v>
      </c>
      <c r="O147" s="249">
        <v>0</v>
      </c>
      <c r="P147" s="249">
        <v>0</v>
      </c>
      <c r="Q147" s="249">
        <v>0</v>
      </c>
      <c r="R147" s="250">
        <v>0</v>
      </c>
      <c r="S147" s="247"/>
      <c r="T147" s="283" t="s">
        <v>739</v>
      </c>
      <c r="U147" s="357"/>
    </row>
    <row r="148" spans="1:21" s="358" customFormat="1" ht="73.5" customHeight="1">
      <c r="A148" s="190">
        <f t="shared" si="9"/>
        <v>133</v>
      </c>
      <c r="B148" s="271" t="s">
        <v>207</v>
      </c>
      <c r="C148" s="296" t="s">
        <v>749</v>
      </c>
      <c r="D148" s="271"/>
      <c r="E148" s="265" t="s">
        <v>208</v>
      </c>
      <c r="F148" s="244">
        <v>0</v>
      </c>
      <c r="G148" s="244">
        <v>0</v>
      </c>
      <c r="H148" s="244">
        <v>0</v>
      </c>
      <c r="I148" s="244">
        <v>0</v>
      </c>
      <c r="J148" s="244">
        <v>0</v>
      </c>
      <c r="K148" s="245">
        <v>0</v>
      </c>
      <c r="L148" s="245">
        <v>0</v>
      </c>
      <c r="M148" s="244">
        <v>0</v>
      </c>
      <c r="N148" s="244">
        <v>0</v>
      </c>
      <c r="O148" s="272">
        <v>0</v>
      </c>
      <c r="P148" s="244">
        <v>0</v>
      </c>
      <c r="Q148" s="273">
        <v>0</v>
      </c>
      <c r="R148" s="335">
        <v>0</v>
      </c>
      <c r="S148" s="249"/>
      <c r="T148" s="324"/>
      <c r="U148" s="357"/>
    </row>
    <row r="149" spans="1:21" s="358" customFormat="1" ht="173.25" customHeight="1">
      <c r="A149" s="190">
        <f t="shared" si="9"/>
        <v>134</v>
      </c>
      <c r="B149" s="267" t="s">
        <v>207</v>
      </c>
      <c r="C149" s="295" t="s">
        <v>750</v>
      </c>
      <c r="D149" s="271"/>
      <c r="E149" s="271" t="s">
        <v>208</v>
      </c>
      <c r="F149" s="249">
        <v>0</v>
      </c>
      <c r="G149" s="249">
        <v>0</v>
      </c>
      <c r="H149" s="249">
        <v>0</v>
      </c>
      <c r="I149" s="249">
        <v>0</v>
      </c>
      <c r="J149" s="249">
        <v>0</v>
      </c>
      <c r="K149" s="250">
        <v>0</v>
      </c>
      <c r="L149" s="250">
        <v>0</v>
      </c>
      <c r="M149" s="249">
        <v>0</v>
      </c>
      <c r="N149" s="249">
        <v>0</v>
      </c>
      <c r="O149" s="249">
        <v>0</v>
      </c>
      <c r="P149" s="249">
        <v>0</v>
      </c>
      <c r="Q149" s="249">
        <v>0</v>
      </c>
      <c r="R149" s="250">
        <v>0</v>
      </c>
      <c r="S149" s="272"/>
      <c r="T149" s="264" t="s">
        <v>737</v>
      </c>
      <c r="U149" s="357"/>
    </row>
    <row r="150" spans="1:21" s="358" customFormat="1" ht="87.75" customHeight="1">
      <c r="A150" s="190">
        <f t="shared" ref="A150:A163" si="14">A149+1</f>
        <v>135</v>
      </c>
      <c r="B150" s="267" t="s">
        <v>207</v>
      </c>
      <c r="C150" s="295" t="s">
        <v>751</v>
      </c>
      <c r="D150" s="271"/>
      <c r="E150" s="265" t="s">
        <v>208</v>
      </c>
      <c r="F150" s="244">
        <v>0</v>
      </c>
      <c r="G150" s="244">
        <v>0</v>
      </c>
      <c r="H150" s="244">
        <v>0</v>
      </c>
      <c r="I150" s="244">
        <v>0</v>
      </c>
      <c r="J150" s="244">
        <v>0</v>
      </c>
      <c r="K150" s="245">
        <v>0</v>
      </c>
      <c r="L150" s="245">
        <v>0</v>
      </c>
      <c r="M150" s="244">
        <v>0</v>
      </c>
      <c r="N150" s="244">
        <v>0</v>
      </c>
      <c r="O150" s="244">
        <v>0</v>
      </c>
      <c r="P150" s="244">
        <v>0</v>
      </c>
      <c r="Q150" s="272">
        <v>0</v>
      </c>
      <c r="R150" s="260">
        <v>0</v>
      </c>
      <c r="S150" s="272"/>
      <c r="T150" s="282" t="s">
        <v>742</v>
      </c>
      <c r="U150" s="357"/>
    </row>
    <row r="151" spans="1:21" s="358" customFormat="1" ht="73.5" customHeight="1">
      <c r="A151" s="190">
        <f t="shared" si="14"/>
        <v>136</v>
      </c>
      <c r="B151" s="267" t="s">
        <v>207</v>
      </c>
      <c r="C151" s="295" t="s">
        <v>752</v>
      </c>
      <c r="D151" s="271"/>
      <c r="E151" s="271" t="s">
        <v>208</v>
      </c>
      <c r="F151" s="249">
        <v>0</v>
      </c>
      <c r="G151" s="249">
        <v>0</v>
      </c>
      <c r="H151" s="249">
        <v>0</v>
      </c>
      <c r="I151" s="249">
        <v>0</v>
      </c>
      <c r="J151" s="249">
        <v>0</v>
      </c>
      <c r="K151" s="250">
        <v>0</v>
      </c>
      <c r="L151" s="250">
        <v>0</v>
      </c>
      <c r="M151" s="249">
        <v>0</v>
      </c>
      <c r="N151" s="249">
        <v>0</v>
      </c>
      <c r="O151" s="249">
        <v>0</v>
      </c>
      <c r="P151" s="249">
        <v>0</v>
      </c>
      <c r="Q151" s="249">
        <v>0</v>
      </c>
      <c r="R151" s="250">
        <v>0</v>
      </c>
      <c r="S151" s="247"/>
      <c r="T151" s="325" t="s">
        <v>836</v>
      </c>
      <c r="U151" s="357"/>
    </row>
    <row r="152" spans="1:21" s="358" customFormat="1" ht="105.75" customHeight="1">
      <c r="A152" s="190">
        <f t="shared" si="14"/>
        <v>137</v>
      </c>
      <c r="B152" s="267" t="s">
        <v>207</v>
      </c>
      <c r="C152" s="295" t="s">
        <v>753</v>
      </c>
      <c r="D152" s="271"/>
      <c r="E152" s="265" t="s">
        <v>208</v>
      </c>
      <c r="F152" s="244">
        <v>0</v>
      </c>
      <c r="G152" s="244">
        <v>0</v>
      </c>
      <c r="H152" s="244">
        <v>0</v>
      </c>
      <c r="I152" s="244">
        <v>0</v>
      </c>
      <c r="J152" s="244">
        <v>0</v>
      </c>
      <c r="K152" s="245">
        <v>0</v>
      </c>
      <c r="L152" s="245">
        <v>0</v>
      </c>
      <c r="M152" s="244">
        <v>0</v>
      </c>
      <c r="N152" s="244">
        <v>0</v>
      </c>
      <c r="O152" s="249">
        <v>0</v>
      </c>
      <c r="P152" s="249">
        <v>0</v>
      </c>
      <c r="Q152" s="249">
        <v>0</v>
      </c>
      <c r="R152" s="335">
        <v>0</v>
      </c>
      <c r="S152" s="247"/>
      <c r="T152" s="326" t="s">
        <v>738</v>
      </c>
      <c r="U152" s="357"/>
    </row>
    <row r="153" spans="1:21" s="358" customFormat="1" ht="86.25" customHeight="1">
      <c r="A153" s="190">
        <f t="shared" si="14"/>
        <v>138</v>
      </c>
      <c r="B153" s="248" t="s">
        <v>207</v>
      </c>
      <c r="C153" s="180" t="s">
        <v>844</v>
      </c>
      <c r="D153" s="198" t="s">
        <v>192</v>
      </c>
      <c r="E153" s="271" t="s">
        <v>208</v>
      </c>
      <c r="F153" s="372">
        <v>540</v>
      </c>
      <c r="G153" s="249">
        <v>540</v>
      </c>
      <c r="H153" s="249">
        <v>540</v>
      </c>
      <c r="I153" s="249">
        <v>532.35</v>
      </c>
      <c r="J153" s="249">
        <v>532.35</v>
      </c>
      <c r="K153" s="250">
        <v>2</v>
      </c>
      <c r="L153" s="250">
        <v>2</v>
      </c>
      <c r="M153" s="249">
        <v>532.4</v>
      </c>
      <c r="N153" s="249">
        <v>532.4</v>
      </c>
      <c r="O153" s="244">
        <v>0</v>
      </c>
      <c r="P153" s="244">
        <v>532.4</v>
      </c>
      <c r="Q153" s="244">
        <v>532.4</v>
      </c>
      <c r="R153" s="250">
        <v>15</v>
      </c>
      <c r="S153" s="247" t="s">
        <v>584</v>
      </c>
      <c r="T153" s="316" t="s">
        <v>754</v>
      </c>
      <c r="U153" s="357"/>
    </row>
    <row r="154" spans="1:21" s="358" customFormat="1" ht="121.5" customHeight="1">
      <c r="A154" s="190">
        <f t="shared" si="14"/>
        <v>139</v>
      </c>
      <c r="B154" s="248" t="s">
        <v>207</v>
      </c>
      <c r="C154" s="176" t="s">
        <v>845</v>
      </c>
      <c r="D154" s="198" t="s">
        <v>132</v>
      </c>
      <c r="E154" s="198" t="s">
        <v>208</v>
      </c>
      <c r="F154" s="372">
        <v>210</v>
      </c>
      <c r="G154" s="249">
        <v>210</v>
      </c>
      <c r="H154" s="249">
        <v>210</v>
      </c>
      <c r="I154" s="249">
        <v>210</v>
      </c>
      <c r="J154" s="249">
        <v>210</v>
      </c>
      <c r="K154" s="250">
        <v>0</v>
      </c>
      <c r="L154" s="250">
        <v>0</v>
      </c>
      <c r="M154" s="249">
        <v>210</v>
      </c>
      <c r="N154" s="249">
        <v>210</v>
      </c>
      <c r="O154" s="249">
        <v>0</v>
      </c>
      <c r="P154" s="249">
        <v>210</v>
      </c>
      <c r="Q154" s="249">
        <v>210</v>
      </c>
      <c r="R154" s="250">
        <v>29</v>
      </c>
      <c r="S154" s="337" t="s">
        <v>840</v>
      </c>
      <c r="T154" s="315" t="s">
        <v>841</v>
      </c>
      <c r="U154" s="357"/>
    </row>
    <row r="155" spans="1:21" s="358" customFormat="1" ht="72" customHeight="1">
      <c r="A155" s="190">
        <f t="shared" si="14"/>
        <v>140</v>
      </c>
      <c r="B155" s="248" t="s">
        <v>207</v>
      </c>
      <c r="C155" s="176" t="s">
        <v>846</v>
      </c>
      <c r="D155" s="198" t="s">
        <v>132</v>
      </c>
      <c r="E155" s="198" t="s">
        <v>208</v>
      </c>
      <c r="F155" s="372">
        <v>167.5</v>
      </c>
      <c r="G155" s="249">
        <v>167.5</v>
      </c>
      <c r="H155" s="249">
        <v>167.5</v>
      </c>
      <c r="I155" s="249">
        <v>167.5</v>
      </c>
      <c r="J155" s="249">
        <v>167.5</v>
      </c>
      <c r="K155" s="250">
        <v>0</v>
      </c>
      <c r="L155" s="250">
        <v>0</v>
      </c>
      <c r="M155" s="249">
        <v>167.5</v>
      </c>
      <c r="N155" s="249">
        <v>89</v>
      </c>
      <c r="O155" s="249">
        <v>0</v>
      </c>
      <c r="P155" s="249">
        <v>167.5</v>
      </c>
      <c r="Q155" s="249">
        <v>89</v>
      </c>
      <c r="R155" s="250">
        <v>1</v>
      </c>
      <c r="S155" s="337" t="s">
        <v>842</v>
      </c>
      <c r="T155" s="315" t="s">
        <v>755</v>
      </c>
      <c r="U155" s="357"/>
    </row>
    <row r="156" spans="1:21" s="358" customFormat="1" ht="81.75" customHeight="1">
      <c r="A156" s="190">
        <f t="shared" si="14"/>
        <v>141</v>
      </c>
      <c r="B156" s="248" t="s">
        <v>207</v>
      </c>
      <c r="C156" s="176" t="s">
        <v>847</v>
      </c>
      <c r="D156" s="198" t="s">
        <v>132</v>
      </c>
      <c r="E156" s="198" t="s">
        <v>208</v>
      </c>
      <c r="F156" s="372">
        <v>82.5</v>
      </c>
      <c r="G156" s="249">
        <v>82.5</v>
      </c>
      <c r="H156" s="249">
        <v>82.5</v>
      </c>
      <c r="I156" s="249">
        <v>82.5</v>
      </c>
      <c r="J156" s="249">
        <v>82.5</v>
      </c>
      <c r="K156" s="250">
        <v>0</v>
      </c>
      <c r="L156" s="250">
        <v>0</v>
      </c>
      <c r="M156" s="249">
        <v>82.5</v>
      </c>
      <c r="N156" s="249">
        <v>0</v>
      </c>
      <c r="O156" s="249">
        <v>0</v>
      </c>
      <c r="P156" s="249">
        <v>82.5</v>
      </c>
      <c r="Q156" s="249">
        <v>0</v>
      </c>
      <c r="R156" s="250">
        <v>1</v>
      </c>
      <c r="S156" s="247" t="s">
        <v>843</v>
      </c>
      <c r="T156" s="315" t="s">
        <v>756</v>
      </c>
      <c r="U156" s="357"/>
    </row>
    <row r="157" spans="1:21" s="358" customFormat="1" ht="390" customHeight="1">
      <c r="A157" s="190">
        <f t="shared" si="14"/>
        <v>142</v>
      </c>
      <c r="B157" s="248" t="s">
        <v>207</v>
      </c>
      <c r="C157" s="180" t="s">
        <v>769</v>
      </c>
      <c r="D157" s="198"/>
      <c r="E157" s="198" t="s">
        <v>208</v>
      </c>
      <c r="F157" s="244">
        <v>600</v>
      </c>
      <c r="G157" s="244">
        <v>0</v>
      </c>
      <c r="H157" s="244">
        <v>0</v>
      </c>
      <c r="I157" s="244">
        <v>0</v>
      </c>
      <c r="J157" s="244">
        <v>0</v>
      </c>
      <c r="K157" s="245">
        <v>0</v>
      </c>
      <c r="L157" s="245">
        <v>0</v>
      </c>
      <c r="M157" s="244">
        <v>0</v>
      </c>
      <c r="N157" s="244">
        <v>0</v>
      </c>
      <c r="O157" s="244">
        <v>0</v>
      </c>
      <c r="P157" s="244">
        <v>0</v>
      </c>
      <c r="Q157" s="244">
        <v>0</v>
      </c>
      <c r="R157" s="245">
        <v>11</v>
      </c>
      <c r="S157" s="247" t="s">
        <v>759</v>
      </c>
      <c r="T157" s="327" t="s">
        <v>760</v>
      </c>
      <c r="U157" s="357"/>
    </row>
    <row r="158" spans="1:21" s="358" customFormat="1" ht="409.5">
      <c r="A158" s="190">
        <f t="shared" si="14"/>
        <v>143</v>
      </c>
      <c r="B158" s="248" t="s">
        <v>207</v>
      </c>
      <c r="C158" s="302" t="s">
        <v>770</v>
      </c>
      <c r="D158" s="198"/>
      <c r="E158" s="198" t="s">
        <v>208</v>
      </c>
      <c r="F158" s="249">
        <v>0</v>
      </c>
      <c r="G158" s="249">
        <v>0</v>
      </c>
      <c r="H158" s="249">
        <v>0</v>
      </c>
      <c r="I158" s="249">
        <v>0</v>
      </c>
      <c r="J158" s="249">
        <v>0</v>
      </c>
      <c r="K158" s="250">
        <v>0</v>
      </c>
      <c r="L158" s="250">
        <v>0</v>
      </c>
      <c r="M158" s="249">
        <v>0</v>
      </c>
      <c r="N158" s="249">
        <v>0</v>
      </c>
      <c r="O158" s="249">
        <v>0</v>
      </c>
      <c r="P158" s="249">
        <v>0</v>
      </c>
      <c r="Q158" s="249">
        <v>0</v>
      </c>
      <c r="R158" s="250" t="s">
        <v>761</v>
      </c>
      <c r="S158" s="247" t="s">
        <v>762</v>
      </c>
      <c r="T158" s="280" t="s">
        <v>763</v>
      </c>
      <c r="U158" s="357"/>
    </row>
    <row r="159" spans="1:21" s="358" customFormat="1" ht="115.5">
      <c r="A159" s="190">
        <f t="shared" si="14"/>
        <v>144</v>
      </c>
      <c r="B159" s="248" t="s">
        <v>207</v>
      </c>
      <c r="C159" s="176" t="s">
        <v>771</v>
      </c>
      <c r="D159" s="198"/>
      <c r="E159" s="198" t="s">
        <v>208</v>
      </c>
      <c r="F159" s="249">
        <v>0</v>
      </c>
      <c r="G159" s="249">
        <v>0</v>
      </c>
      <c r="H159" s="249">
        <v>0</v>
      </c>
      <c r="I159" s="249">
        <v>0</v>
      </c>
      <c r="J159" s="249">
        <v>0</v>
      </c>
      <c r="K159" s="250">
        <v>0</v>
      </c>
      <c r="L159" s="250">
        <v>0</v>
      </c>
      <c r="M159" s="249">
        <v>0</v>
      </c>
      <c r="N159" s="249">
        <v>0</v>
      </c>
      <c r="O159" s="249">
        <v>0</v>
      </c>
      <c r="P159" s="249">
        <v>0</v>
      </c>
      <c r="Q159" s="249">
        <v>0</v>
      </c>
      <c r="R159" s="250">
        <v>1</v>
      </c>
      <c r="S159" s="247" t="s">
        <v>764</v>
      </c>
      <c r="T159" s="328" t="s">
        <v>765</v>
      </c>
      <c r="U159" s="357"/>
    </row>
    <row r="160" spans="1:21" s="358" customFormat="1" ht="409.5">
      <c r="A160" s="190">
        <f t="shared" si="14"/>
        <v>145</v>
      </c>
      <c r="B160" s="248" t="s">
        <v>207</v>
      </c>
      <c r="C160" s="264" t="s">
        <v>772</v>
      </c>
      <c r="D160" s="198"/>
      <c r="E160" s="198" t="s">
        <v>208</v>
      </c>
      <c r="F160" s="249">
        <v>0</v>
      </c>
      <c r="G160" s="249">
        <v>0</v>
      </c>
      <c r="H160" s="249">
        <v>0</v>
      </c>
      <c r="I160" s="249">
        <v>0</v>
      </c>
      <c r="J160" s="249">
        <v>0</v>
      </c>
      <c r="K160" s="250">
        <v>0</v>
      </c>
      <c r="L160" s="250">
        <v>0</v>
      </c>
      <c r="M160" s="249">
        <v>0</v>
      </c>
      <c r="N160" s="249">
        <v>0</v>
      </c>
      <c r="O160" s="249">
        <v>0</v>
      </c>
      <c r="P160" s="249">
        <v>0</v>
      </c>
      <c r="Q160" s="249">
        <v>0</v>
      </c>
      <c r="R160" s="250">
        <v>1</v>
      </c>
      <c r="S160" s="249" t="s">
        <v>766</v>
      </c>
      <c r="T160" s="359" t="s">
        <v>767</v>
      </c>
      <c r="U160" s="357"/>
    </row>
    <row r="161" spans="1:21" s="368" customFormat="1" ht="99.75" thickBot="1">
      <c r="A161" s="360">
        <f t="shared" si="14"/>
        <v>146</v>
      </c>
      <c r="B161" s="248" t="s">
        <v>207</v>
      </c>
      <c r="C161" s="361" t="s">
        <v>773</v>
      </c>
      <c r="D161" s="362"/>
      <c r="E161" s="362" t="s">
        <v>208</v>
      </c>
      <c r="F161" s="363">
        <v>0</v>
      </c>
      <c r="G161" s="363">
        <v>0</v>
      </c>
      <c r="H161" s="363">
        <v>0</v>
      </c>
      <c r="I161" s="363">
        <v>0</v>
      </c>
      <c r="J161" s="363">
        <v>0</v>
      </c>
      <c r="K161" s="364">
        <v>0</v>
      </c>
      <c r="L161" s="364">
        <v>0</v>
      </c>
      <c r="M161" s="363">
        <v>0</v>
      </c>
      <c r="N161" s="363">
        <v>0</v>
      </c>
      <c r="O161" s="363">
        <v>0</v>
      </c>
      <c r="P161" s="363">
        <v>0</v>
      </c>
      <c r="Q161" s="363">
        <v>0</v>
      </c>
      <c r="R161" s="364">
        <v>120</v>
      </c>
      <c r="S161" s="365" t="s">
        <v>762</v>
      </c>
      <c r="T161" s="366" t="s">
        <v>768</v>
      </c>
      <c r="U161" s="367"/>
    </row>
    <row r="162" spans="1:21" ht="280.5">
      <c r="A162" s="189">
        <f t="shared" si="14"/>
        <v>147</v>
      </c>
      <c r="B162" s="248" t="s">
        <v>207</v>
      </c>
      <c r="C162" s="180" t="s">
        <v>854</v>
      </c>
      <c r="D162" s="198" t="s">
        <v>199</v>
      </c>
      <c r="E162" s="198" t="s">
        <v>208</v>
      </c>
      <c r="F162" s="272">
        <v>60552.5</v>
      </c>
      <c r="G162" s="272">
        <v>60760</v>
      </c>
      <c r="H162" s="272">
        <v>60760</v>
      </c>
      <c r="I162" s="272">
        <v>60400</v>
      </c>
      <c r="J162" s="272">
        <v>60400</v>
      </c>
      <c r="K162" s="260">
        <v>1</v>
      </c>
      <c r="L162" s="260">
        <v>1</v>
      </c>
      <c r="M162" s="272">
        <v>57596.4</v>
      </c>
      <c r="N162" s="272">
        <v>57236.4</v>
      </c>
      <c r="O162" s="272">
        <v>0</v>
      </c>
      <c r="P162" s="272">
        <v>57596.4</v>
      </c>
      <c r="Q162" s="272">
        <v>57236.4</v>
      </c>
      <c r="R162" s="260">
        <v>32</v>
      </c>
      <c r="S162" s="247" t="s">
        <v>774</v>
      </c>
      <c r="T162" s="316" t="s">
        <v>775</v>
      </c>
      <c r="U162" s="23"/>
    </row>
    <row r="163" spans="1:21" ht="102" customHeight="1">
      <c r="A163" s="190">
        <f t="shared" si="14"/>
        <v>148</v>
      </c>
      <c r="B163" s="248" t="s">
        <v>207</v>
      </c>
      <c r="C163" s="264" t="s">
        <v>855</v>
      </c>
      <c r="D163" s="198"/>
      <c r="E163" s="271"/>
      <c r="F163" s="244"/>
      <c r="G163" s="244"/>
      <c r="H163" s="244"/>
      <c r="I163" s="244"/>
      <c r="J163" s="244"/>
      <c r="K163" s="245"/>
      <c r="L163" s="245"/>
      <c r="M163" s="244"/>
      <c r="N163" s="244"/>
      <c r="O163" s="244"/>
      <c r="P163" s="244"/>
      <c r="Q163" s="249"/>
      <c r="R163" s="250"/>
      <c r="S163" s="247"/>
      <c r="T163" s="315"/>
      <c r="U163" s="23"/>
    </row>
    <row r="164" spans="1:21" ht="99">
      <c r="A164" s="190">
        <f t="shared" ref="A164:A175" si="15">A163+1</f>
        <v>149</v>
      </c>
      <c r="B164" s="248" t="s">
        <v>207</v>
      </c>
      <c r="C164" s="176" t="s">
        <v>856</v>
      </c>
      <c r="D164" s="198" t="s">
        <v>198</v>
      </c>
      <c r="E164" s="198" t="s">
        <v>208</v>
      </c>
      <c r="F164" s="249">
        <v>11898.1</v>
      </c>
      <c r="G164" s="249">
        <v>12819.5</v>
      </c>
      <c r="H164" s="249">
        <v>12819.5</v>
      </c>
      <c r="I164" s="249">
        <v>12819.5</v>
      </c>
      <c r="J164" s="249">
        <v>12819.5</v>
      </c>
      <c r="K164" s="250">
        <v>2</v>
      </c>
      <c r="L164" s="250">
        <v>2</v>
      </c>
      <c r="M164" s="249">
        <v>12819.4</v>
      </c>
      <c r="N164" s="249">
        <v>4450.5</v>
      </c>
      <c r="O164" s="249">
        <v>0</v>
      </c>
      <c r="P164" s="249">
        <v>12819.4</v>
      </c>
      <c r="Q164" s="249">
        <v>4450.5</v>
      </c>
      <c r="R164" s="250">
        <v>585.5</v>
      </c>
      <c r="S164" s="247" t="s">
        <v>782</v>
      </c>
      <c r="T164" s="315" t="s">
        <v>781</v>
      </c>
      <c r="U164" s="23"/>
    </row>
    <row r="165" spans="1:21" ht="132">
      <c r="A165" s="190">
        <f t="shared" si="15"/>
        <v>150</v>
      </c>
      <c r="B165" s="248" t="s">
        <v>207</v>
      </c>
      <c r="C165" s="176" t="s">
        <v>857</v>
      </c>
      <c r="D165" s="198" t="s">
        <v>198</v>
      </c>
      <c r="E165" s="198" t="s">
        <v>208</v>
      </c>
      <c r="F165" s="249">
        <v>25800</v>
      </c>
      <c r="G165" s="249">
        <v>29715.3</v>
      </c>
      <c r="H165" s="249">
        <v>29715.3</v>
      </c>
      <c r="I165" s="249">
        <v>29381.7</v>
      </c>
      <c r="J165" s="249">
        <v>29381.7</v>
      </c>
      <c r="K165" s="250">
        <v>3</v>
      </c>
      <c r="L165" s="250">
        <v>3</v>
      </c>
      <c r="M165" s="249">
        <v>29381.7</v>
      </c>
      <c r="N165" s="249">
        <v>3178.6</v>
      </c>
      <c r="O165" s="249">
        <v>0</v>
      </c>
      <c r="P165" s="249">
        <v>29381.7</v>
      </c>
      <c r="Q165" s="249">
        <v>3178.6</v>
      </c>
      <c r="R165" s="250">
        <v>1938</v>
      </c>
      <c r="S165" s="247" t="s">
        <v>782</v>
      </c>
      <c r="T165" s="315" t="s">
        <v>780</v>
      </c>
      <c r="U165" s="23"/>
    </row>
    <row r="166" spans="1:21" ht="313.5">
      <c r="A166" s="190">
        <f t="shared" si="15"/>
        <v>151</v>
      </c>
      <c r="B166" s="248" t="s">
        <v>207</v>
      </c>
      <c r="C166" s="176" t="s">
        <v>858</v>
      </c>
      <c r="D166" s="271" t="s">
        <v>198</v>
      </c>
      <c r="E166" s="198" t="s">
        <v>208</v>
      </c>
      <c r="F166" s="249">
        <v>7770</v>
      </c>
      <c r="G166" s="249">
        <v>12535.1</v>
      </c>
      <c r="H166" s="249">
        <v>12535.1</v>
      </c>
      <c r="I166" s="249">
        <v>2533.4</v>
      </c>
      <c r="J166" s="249">
        <v>2533.4</v>
      </c>
      <c r="K166" s="250">
        <v>2</v>
      </c>
      <c r="L166" s="250">
        <v>2</v>
      </c>
      <c r="M166" s="249">
        <v>773.8</v>
      </c>
      <c r="N166" s="249">
        <v>773.8</v>
      </c>
      <c r="O166" s="249">
        <v>0</v>
      </c>
      <c r="P166" s="249">
        <v>773.8</v>
      </c>
      <c r="Q166" s="249">
        <v>773.8</v>
      </c>
      <c r="R166" s="250">
        <v>286</v>
      </c>
      <c r="S166" s="247" t="s">
        <v>779</v>
      </c>
      <c r="T166" s="315" t="s">
        <v>778</v>
      </c>
      <c r="U166" s="23"/>
    </row>
    <row r="167" spans="1:21" ht="313.5">
      <c r="A167" s="190">
        <f t="shared" si="15"/>
        <v>152</v>
      </c>
      <c r="B167" s="248" t="s">
        <v>207</v>
      </c>
      <c r="C167" s="176" t="s">
        <v>859</v>
      </c>
      <c r="D167" s="198" t="s">
        <v>198</v>
      </c>
      <c r="E167" s="198" t="s">
        <v>208</v>
      </c>
      <c r="F167" s="249">
        <v>10128.700000000001</v>
      </c>
      <c r="G167" s="249">
        <v>5675.38</v>
      </c>
      <c r="H167" s="249">
        <v>5675.4</v>
      </c>
      <c r="I167" s="249">
        <v>2385.5</v>
      </c>
      <c r="J167" s="249">
        <v>2385.5</v>
      </c>
      <c r="K167" s="250">
        <v>6</v>
      </c>
      <c r="L167" s="250">
        <v>6</v>
      </c>
      <c r="M167" s="249">
        <v>2385.5</v>
      </c>
      <c r="N167" s="249">
        <v>2385.5</v>
      </c>
      <c r="O167" s="249">
        <v>0</v>
      </c>
      <c r="P167" s="249">
        <v>2385.5</v>
      </c>
      <c r="Q167" s="249">
        <v>2385.5</v>
      </c>
      <c r="R167" s="250">
        <v>414</v>
      </c>
      <c r="S167" s="247" t="s">
        <v>584</v>
      </c>
      <c r="T167" s="315" t="s">
        <v>777</v>
      </c>
      <c r="U167" s="23"/>
    </row>
    <row r="168" spans="1:21" ht="37.5" customHeight="1">
      <c r="A168" s="190">
        <f t="shared" si="15"/>
        <v>153</v>
      </c>
      <c r="B168" s="248" t="s">
        <v>207</v>
      </c>
      <c r="C168" s="176" t="s">
        <v>860</v>
      </c>
      <c r="D168" s="198" t="s">
        <v>198</v>
      </c>
      <c r="E168" s="198" t="s">
        <v>208</v>
      </c>
      <c r="F168" s="249">
        <v>0</v>
      </c>
      <c r="G168" s="249">
        <v>0</v>
      </c>
      <c r="H168" s="249">
        <v>0</v>
      </c>
      <c r="I168" s="249">
        <v>0</v>
      </c>
      <c r="J168" s="249">
        <v>0</v>
      </c>
      <c r="K168" s="250">
        <v>0</v>
      </c>
      <c r="L168" s="250">
        <v>0</v>
      </c>
      <c r="M168" s="249">
        <v>0</v>
      </c>
      <c r="N168" s="249">
        <v>0</v>
      </c>
      <c r="O168" s="249">
        <v>0</v>
      </c>
      <c r="P168" s="249">
        <v>0</v>
      </c>
      <c r="Q168" s="249">
        <v>0</v>
      </c>
      <c r="R168" s="250">
        <v>0</v>
      </c>
      <c r="S168" s="247"/>
      <c r="T168" s="315" t="s">
        <v>861</v>
      </c>
      <c r="U168" s="23"/>
    </row>
    <row r="169" spans="1:21" ht="148.5">
      <c r="A169" s="190">
        <f>A168+1</f>
        <v>154</v>
      </c>
      <c r="B169" s="248" t="s">
        <v>207</v>
      </c>
      <c r="C169" s="176" t="s">
        <v>862</v>
      </c>
      <c r="D169" s="198" t="s">
        <v>198</v>
      </c>
      <c r="E169" s="198" t="s">
        <v>208</v>
      </c>
      <c r="F169" s="249">
        <v>1700</v>
      </c>
      <c r="G169" s="249">
        <v>1700.8</v>
      </c>
      <c r="H169" s="249">
        <v>1700.8</v>
      </c>
      <c r="I169" s="249">
        <v>600.5</v>
      </c>
      <c r="J169" s="249">
        <v>600.5</v>
      </c>
      <c r="K169" s="250">
        <v>4</v>
      </c>
      <c r="L169" s="250">
        <v>4</v>
      </c>
      <c r="M169" s="249">
        <v>81.8</v>
      </c>
      <c r="N169" s="249">
        <v>81.8</v>
      </c>
      <c r="O169" s="249">
        <v>0</v>
      </c>
      <c r="P169" s="249">
        <v>81.8</v>
      </c>
      <c r="Q169" s="249">
        <v>81.8</v>
      </c>
      <c r="R169" s="250">
        <v>2</v>
      </c>
      <c r="S169" s="247" t="s">
        <v>584</v>
      </c>
      <c r="T169" s="315" t="s">
        <v>776</v>
      </c>
      <c r="U169" s="23"/>
    </row>
    <row r="170" spans="1:21" ht="82.5">
      <c r="A170" s="190">
        <f t="shared" si="15"/>
        <v>155</v>
      </c>
      <c r="B170" s="248" t="s">
        <v>207</v>
      </c>
      <c r="C170" s="176" t="s">
        <v>863</v>
      </c>
      <c r="D170" s="198" t="s">
        <v>198</v>
      </c>
      <c r="E170" s="198"/>
      <c r="F170" s="249"/>
      <c r="G170" s="249"/>
      <c r="H170" s="249"/>
      <c r="I170" s="249"/>
      <c r="J170" s="249"/>
      <c r="K170" s="250"/>
      <c r="L170" s="250"/>
      <c r="M170" s="249"/>
      <c r="N170" s="249"/>
      <c r="O170" s="249"/>
      <c r="P170" s="249"/>
      <c r="Q170" s="249"/>
      <c r="R170" s="250"/>
      <c r="S170" s="247"/>
      <c r="T170" s="315"/>
      <c r="U170" s="23"/>
    </row>
    <row r="171" spans="1:21" ht="82.5">
      <c r="A171" s="190">
        <f t="shared" si="15"/>
        <v>156</v>
      </c>
      <c r="B171" s="248" t="s">
        <v>207</v>
      </c>
      <c r="C171" s="176" t="s">
        <v>864</v>
      </c>
      <c r="D171" s="198" t="s">
        <v>198</v>
      </c>
      <c r="E171" s="198" t="s">
        <v>208</v>
      </c>
      <c r="F171" s="249">
        <v>0</v>
      </c>
      <c r="G171" s="249">
        <v>0</v>
      </c>
      <c r="H171" s="249">
        <v>0</v>
      </c>
      <c r="I171" s="249">
        <v>0</v>
      </c>
      <c r="J171" s="249">
        <v>0</v>
      </c>
      <c r="K171" s="250">
        <v>0</v>
      </c>
      <c r="L171" s="250">
        <v>0</v>
      </c>
      <c r="M171" s="249">
        <v>0</v>
      </c>
      <c r="N171" s="249">
        <v>0</v>
      </c>
      <c r="O171" s="249">
        <v>0</v>
      </c>
      <c r="P171" s="249">
        <v>0</v>
      </c>
      <c r="Q171" s="249">
        <v>0</v>
      </c>
      <c r="R171" s="250">
        <v>0</v>
      </c>
      <c r="S171" s="247"/>
      <c r="T171" s="315" t="s">
        <v>837</v>
      </c>
      <c r="U171" s="23"/>
    </row>
    <row r="172" spans="1:21" ht="148.5">
      <c r="A172" s="190">
        <f t="shared" si="15"/>
        <v>157</v>
      </c>
      <c r="B172" s="248" t="s">
        <v>207</v>
      </c>
      <c r="C172" s="176" t="s">
        <v>865</v>
      </c>
      <c r="D172" s="198" t="s">
        <v>198</v>
      </c>
      <c r="E172" s="198" t="s">
        <v>208</v>
      </c>
      <c r="F172" s="249">
        <v>62000</v>
      </c>
      <c r="G172" s="249">
        <v>21129.75</v>
      </c>
      <c r="H172" s="249">
        <v>21129.75</v>
      </c>
      <c r="I172" s="249">
        <v>19122.2</v>
      </c>
      <c r="J172" s="249">
        <v>19122.2</v>
      </c>
      <c r="K172" s="250">
        <v>3</v>
      </c>
      <c r="L172" s="250">
        <v>3</v>
      </c>
      <c r="M172" s="249">
        <v>12077.5</v>
      </c>
      <c r="N172" s="249">
        <v>4317.5</v>
      </c>
      <c r="O172" s="249">
        <v>0</v>
      </c>
      <c r="P172" s="249">
        <v>12077.5</v>
      </c>
      <c r="Q172" s="249">
        <v>4317.5</v>
      </c>
      <c r="R172" s="250">
        <v>5</v>
      </c>
      <c r="S172" s="247" t="s">
        <v>584</v>
      </c>
      <c r="T172" s="315" t="s">
        <v>783</v>
      </c>
      <c r="U172" s="23"/>
    </row>
    <row r="173" spans="1:21" ht="82.5">
      <c r="A173" s="190">
        <f t="shared" si="15"/>
        <v>158</v>
      </c>
      <c r="B173" s="248" t="s">
        <v>207</v>
      </c>
      <c r="C173" s="176" t="s">
        <v>866</v>
      </c>
      <c r="D173" s="198"/>
      <c r="E173" s="198"/>
      <c r="F173" s="249"/>
      <c r="G173" s="249"/>
      <c r="H173" s="249"/>
      <c r="I173" s="249"/>
      <c r="J173" s="249"/>
      <c r="K173" s="250"/>
      <c r="L173" s="250"/>
      <c r="M173" s="249"/>
      <c r="N173" s="249"/>
      <c r="O173" s="249"/>
      <c r="P173" s="249"/>
      <c r="Q173" s="249"/>
      <c r="R173" s="250"/>
      <c r="S173" s="247"/>
      <c r="T173" s="315"/>
      <c r="U173" s="23"/>
    </row>
    <row r="174" spans="1:21" ht="409.5">
      <c r="A174" s="190">
        <f t="shared" si="15"/>
        <v>159</v>
      </c>
      <c r="B174" s="248" t="s">
        <v>207</v>
      </c>
      <c r="C174" s="176" t="s">
        <v>867</v>
      </c>
      <c r="D174" s="198"/>
      <c r="E174" s="198" t="s">
        <v>208</v>
      </c>
      <c r="F174" s="249">
        <v>0</v>
      </c>
      <c r="G174" s="249">
        <v>0</v>
      </c>
      <c r="H174" s="249">
        <v>0</v>
      </c>
      <c r="I174" s="249">
        <v>0</v>
      </c>
      <c r="J174" s="249">
        <v>0</v>
      </c>
      <c r="K174" s="250">
        <v>0</v>
      </c>
      <c r="L174" s="250">
        <v>0</v>
      </c>
      <c r="M174" s="249">
        <v>0</v>
      </c>
      <c r="N174" s="249">
        <v>0</v>
      </c>
      <c r="O174" s="249">
        <v>0</v>
      </c>
      <c r="P174" s="249">
        <v>0</v>
      </c>
      <c r="Q174" s="249">
        <v>0</v>
      </c>
      <c r="R174" s="250">
        <v>4</v>
      </c>
      <c r="S174" s="268" t="s">
        <v>784</v>
      </c>
      <c r="T174" s="315" t="s">
        <v>785</v>
      </c>
      <c r="U174" s="23"/>
    </row>
    <row r="175" spans="1:21" ht="409.5">
      <c r="A175" s="190">
        <f t="shared" si="15"/>
        <v>160</v>
      </c>
      <c r="B175" s="248" t="s">
        <v>207</v>
      </c>
      <c r="C175" s="176" t="s">
        <v>868</v>
      </c>
      <c r="D175" s="198"/>
      <c r="E175" s="198" t="s">
        <v>208</v>
      </c>
      <c r="F175" s="249">
        <v>0</v>
      </c>
      <c r="G175" s="249">
        <v>0</v>
      </c>
      <c r="H175" s="249">
        <v>0</v>
      </c>
      <c r="I175" s="249">
        <v>0</v>
      </c>
      <c r="J175" s="249">
        <v>0</v>
      </c>
      <c r="K175" s="250">
        <v>0</v>
      </c>
      <c r="L175" s="250">
        <v>0</v>
      </c>
      <c r="M175" s="249">
        <v>0</v>
      </c>
      <c r="N175" s="249">
        <v>0</v>
      </c>
      <c r="O175" s="249">
        <v>0</v>
      </c>
      <c r="P175" s="249">
        <v>0</v>
      </c>
      <c r="Q175" s="249">
        <v>0</v>
      </c>
      <c r="R175" s="250">
        <v>7</v>
      </c>
      <c r="S175" s="269" t="s">
        <v>786</v>
      </c>
      <c r="T175" s="315" t="s">
        <v>787</v>
      </c>
      <c r="U175" s="23"/>
    </row>
    <row r="176" spans="1:21" s="1" customFormat="1" ht="16.5">
      <c r="A176" s="205" t="s">
        <v>211</v>
      </c>
      <c r="B176" s="184"/>
      <c r="C176" s="204"/>
      <c r="D176" s="198"/>
      <c r="E176" s="198"/>
      <c r="F176" s="44"/>
      <c r="G176" s="44"/>
      <c r="H176" s="44"/>
      <c r="I176" s="44"/>
      <c r="J176" s="44"/>
      <c r="K176" s="46"/>
      <c r="L176" s="46"/>
      <c r="M176" s="44"/>
      <c r="N176" s="44"/>
      <c r="O176" s="44"/>
      <c r="P176" s="44"/>
      <c r="Q176" s="44"/>
      <c r="R176" s="46"/>
      <c r="S176" s="188"/>
      <c r="T176" s="329"/>
      <c r="U176" s="20"/>
    </row>
    <row r="177" spans="1:21" s="1" customFormat="1" ht="16.5">
      <c r="A177" s="202"/>
      <c r="B177" s="202"/>
      <c r="C177" s="203"/>
      <c r="D177" s="203"/>
      <c r="E177" s="203"/>
      <c r="F177" s="203"/>
      <c r="G177" s="33"/>
      <c r="H177" s="33"/>
      <c r="I177" s="33"/>
      <c r="J177" s="33"/>
      <c r="K177" s="33"/>
      <c r="L177" s="33"/>
      <c r="M177" s="33"/>
      <c r="N177" s="33"/>
      <c r="O177" s="33"/>
      <c r="P177" s="33"/>
      <c r="Q177" s="33"/>
      <c r="R177" s="33"/>
      <c r="S177" s="33"/>
      <c r="T177" s="39"/>
      <c r="U177" s="20"/>
    </row>
    <row r="178" spans="1:21" s="1" customFormat="1" ht="49.5" customHeight="1">
      <c r="A178" s="396" t="s">
        <v>877</v>
      </c>
      <c r="B178" s="396"/>
      <c r="C178" s="397"/>
      <c r="D178" s="397"/>
      <c r="E178" s="397"/>
      <c r="F178" s="397"/>
      <c r="G178" s="397"/>
      <c r="H178" s="397"/>
      <c r="I178" s="397"/>
      <c r="J178" s="173"/>
      <c r="K178" s="389" t="s">
        <v>878</v>
      </c>
      <c r="L178" s="389"/>
      <c r="M178" s="389"/>
      <c r="N178" s="389"/>
      <c r="O178" s="234"/>
      <c r="P178" s="33"/>
      <c r="Q178" s="33"/>
      <c r="R178" s="33"/>
      <c r="S178" s="33"/>
      <c r="T178" s="330"/>
      <c r="U178" s="20"/>
    </row>
    <row r="179" spans="1:21" s="1" customFormat="1" ht="16.5">
      <c r="A179" s="29"/>
      <c r="B179" s="29"/>
      <c r="C179" s="31"/>
      <c r="D179" s="31"/>
      <c r="E179" s="31"/>
      <c r="F179" s="31"/>
      <c r="G179" s="30"/>
      <c r="H179" s="30"/>
      <c r="I179" s="30"/>
      <c r="J179" s="30"/>
      <c r="K179" s="30"/>
      <c r="L179" s="30"/>
      <c r="M179" s="34" t="s">
        <v>183</v>
      </c>
      <c r="N179" s="30"/>
      <c r="O179" s="30"/>
      <c r="P179" s="33"/>
      <c r="Q179" s="33"/>
      <c r="R179" s="33"/>
      <c r="S179" s="33"/>
      <c r="T179" s="330"/>
      <c r="U179" s="20"/>
    </row>
    <row r="180" spans="1:21" s="1" customFormat="1" ht="27" customHeight="1">
      <c r="A180" s="393" t="s">
        <v>545</v>
      </c>
      <c r="B180" s="393"/>
      <c r="C180" s="393"/>
      <c r="D180" s="393"/>
      <c r="E180" s="393"/>
      <c r="F180" s="371"/>
      <c r="G180" s="371"/>
      <c r="H180" s="371"/>
      <c r="I180" s="371"/>
      <c r="J180" s="371"/>
      <c r="K180" s="389" t="s">
        <v>879</v>
      </c>
      <c r="L180" s="389"/>
      <c r="M180" s="389"/>
      <c r="N180" s="389"/>
      <c r="O180" s="235"/>
      <c r="P180" s="35"/>
      <c r="Q180" s="35"/>
      <c r="R180" s="35"/>
      <c r="S180" s="35"/>
      <c r="T180" s="330"/>
      <c r="U180" s="20"/>
    </row>
    <row r="181" spans="1:21" s="1" customFormat="1" ht="16.5">
      <c r="A181" s="29"/>
      <c r="B181" s="29"/>
      <c r="C181" s="31"/>
      <c r="D181" s="31"/>
      <c r="E181" s="31"/>
      <c r="F181" s="31"/>
      <c r="G181" s="30"/>
      <c r="H181" s="30"/>
      <c r="I181" s="30"/>
      <c r="J181" s="30"/>
      <c r="K181" s="30"/>
      <c r="L181" s="30"/>
      <c r="M181" s="34" t="s">
        <v>184</v>
      </c>
      <c r="N181" s="30"/>
      <c r="O181" s="30"/>
      <c r="P181" s="33"/>
      <c r="Q181" s="33"/>
      <c r="R181" s="33"/>
      <c r="S181" s="33"/>
      <c r="T181" s="330"/>
      <c r="U181" s="20"/>
    </row>
    <row r="182" spans="1:21" s="1" customFormat="1" ht="21" customHeight="1">
      <c r="A182" s="29"/>
      <c r="B182" s="29"/>
      <c r="C182" s="31"/>
      <c r="D182" s="31"/>
      <c r="E182" s="31"/>
      <c r="F182" s="31"/>
      <c r="G182" s="30"/>
      <c r="H182" s="30"/>
      <c r="I182" s="30"/>
      <c r="J182" s="30"/>
      <c r="K182" s="394" t="s">
        <v>880</v>
      </c>
      <c r="L182" s="395"/>
      <c r="M182" s="395"/>
      <c r="N182" s="395"/>
      <c r="O182" s="30"/>
      <c r="P182" s="33"/>
      <c r="Q182" s="33"/>
      <c r="R182" s="33"/>
      <c r="S182" s="33"/>
      <c r="T182" s="330"/>
      <c r="U182" s="20"/>
    </row>
    <row r="183" spans="1:21" s="1" customFormat="1" ht="16.5">
      <c r="A183" s="29"/>
      <c r="B183" s="29"/>
      <c r="C183" s="31"/>
      <c r="D183" s="31"/>
      <c r="E183" s="31"/>
      <c r="F183" s="31"/>
      <c r="G183" s="30"/>
      <c r="H183" s="30"/>
      <c r="I183" s="30"/>
      <c r="J183" s="30"/>
      <c r="K183" s="30"/>
      <c r="L183" s="36"/>
      <c r="M183" s="36" t="s">
        <v>1</v>
      </c>
      <c r="N183" s="36"/>
      <c r="O183" s="37"/>
      <c r="P183" s="37"/>
      <c r="Q183" s="37"/>
      <c r="R183" s="37"/>
      <c r="S183" s="37"/>
      <c r="T183" s="330"/>
      <c r="U183" s="20"/>
    </row>
    <row r="184" spans="1:21" s="1" customFormat="1" ht="16.5">
      <c r="A184" s="29"/>
      <c r="B184" s="29"/>
      <c r="C184" s="31"/>
      <c r="D184" s="31"/>
      <c r="E184" s="31"/>
      <c r="F184" s="31"/>
      <c r="G184" s="30"/>
      <c r="H184" s="30"/>
      <c r="I184" s="30"/>
      <c r="J184" s="30"/>
      <c r="K184" s="32"/>
      <c r="L184" s="38"/>
      <c r="M184" s="38"/>
      <c r="N184" s="38"/>
      <c r="O184" s="39"/>
      <c r="P184" s="39"/>
      <c r="Q184" s="39"/>
      <c r="R184" s="39"/>
      <c r="S184" s="39"/>
      <c r="T184" s="330"/>
      <c r="U184" s="20"/>
    </row>
    <row r="185" spans="1:21" s="1" customFormat="1" ht="16.5">
      <c r="A185" s="29"/>
      <c r="B185" s="29"/>
      <c r="C185" s="31"/>
      <c r="D185" s="31"/>
      <c r="E185" s="31"/>
      <c r="F185" s="31"/>
      <c r="G185" s="30"/>
      <c r="H185" s="30"/>
      <c r="I185" s="30"/>
      <c r="J185" s="30"/>
      <c r="K185" s="30"/>
      <c r="L185" s="36"/>
      <c r="M185" s="36" t="s">
        <v>4</v>
      </c>
      <c r="N185" s="36"/>
      <c r="O185" s="37"/>
      <c r="P185" s="37"/>
      <c r="Q185" s="37"/>
      <c r="R185" s="37"/>
      <c r="S185" s="37"/>
      <c r="T185" s="330"/>
      <c r="U185" s="20"/>
    </row>
    <row r="186" spans="1:21" s="1" customFormat="1">
      <c r="A186" s="2"/>
      <c r="B186" s="2"/>
      <c r="C186" s="5"/>
      <c r="D186" s="5"/>
      <c r="E186" s="5"/>
      <c r="F186" s="5"/>
      <c r="G186" s="6"/>
      <c r="H186" s="6"/>
      <c r="I186" s="6"/>
      <c r="J186" s="6"/>
      <c r="K186" s="6"/>
      <c r="L186" s="6"/>
      <c r="M186" s="6"/>
      <c r="N186" s="6"/>
      <c r="O186" s="6"/>
      <c r="P186" s="6"/>
      <c r="Q186" s="6"/>
      <c r="R186" s="6"/>
      <c r="S186" s="6"/>
      <c r="T186" s="331"/>
    </row>
    <row r="187" spans="1:21" s="1" customFormat="1">
      <c r="A187" s="2"/>
      <c r="B187" s="2"/>
      <c r="C187" s="5"/>
      <c r="D187" s="5"/>
      <c r="E187" s="5"/>
      <c r="F187" s="5"/>
      <c r="G187" s="6"/>
      <c r="H187" s="6"/>
      <c r="I187" s="6"/>
      <c r="J187" s="6"/>
      <c r="K187" s="6"/>
      <c r="L187" s="6"/>
      <c r="M187" s="6"/>
      <c r="N187" s="6"/>
      <c r="O187" s="6"/>
      <c r="P187" s="6"/>
      <c r="Q187" s="6"/>
      <c r="R187" s="6"/>
      <c r="S187" s="6"/>
      <c r="T187" s="331"/>
    </row>
    <row r="188" spans="1:21" s="4" customFormat="1">
      <c r="A188" s="9"/>
      <c r="B188" s="9"/>
      <c r="C188" s="10"/>
      <c r="D188" s="10"/>
      <c r="E188" s="10"/>
      <c r="F188" s="10"/>
      <c r="G188" s="11"/>
      <c r="H188" s="11"/>
      <c r="I188" s="11"/>
      <c r="J188" s="11"/>
      <c r="K188" s="11"/>
      <c r="L188" s="11"/>
      <c r="M188" s="11"/>
      <c r="N188" s="11"/>
      <c r="O188" s="11"/>
      <c r="P188" s="11"/>
      <c r="Q188" s="11"/>
      <c r="R188" s="11"/>
      <c r="S188" s="11"/>
      <c r="T188" s="332"/>
    </row>
    <row r="189" spans="1:21" s="4" customFormat="1" outlineLevel="1">
      <c r="A189" s="9"/>
      <c r="B189" s="9"/>
      <c r="C189" s="10"/>
      <c r="D189" s="10"/>
      <c r="E189" s="10"/>
      <c r="F189" s="10"/>
      <c r="G189" s="11"/>
      <c r="H189" s="11"/>
      <c r="I189" s="11"/>
      <c r="J189" s="11"/>
      <c r="K189" s="11"/>
      <c r="L189" s="11"/>
      <c r="M189" s="11"/>
      <c r="N189" s="11"/>
      <c r="O189" s="11"/>
      <c r="P189" s="11"/>
      <c r="Q189" s="11"/>
      <c r="R189" s="11"/>
      <c r="S189" s="11"/>
      <c r="T189" s="332"/>
    </row>
    <row r="190" spans="1:21" s="4" customFormat="1" outlineLevel="1">
      <c r="A190" s="9"/>
      <c r="B190" s="9"/>
      <c r="C190" s="10"/>
      <c r="D190" s="10"/>
      <c r="E190" s="10"/>
      <c r="F190" s="10"/>
      <c r="G190" s="11"/>
      <c r="H190" s="11"/>
      <c r="I190" s="11"/>
      <c r="J190" s="11"/>
      <c r="K190" s="11"/>
      <c r="L190" s="11"/>
      <c r="M190" s="11"/>
      <c r="N190" s="11"/>
      <c r="O190" s="11"/>
      <c r="P190" s="11"/>
      <c r="Q190" s="11"/>
      <c r="R190" s="11"/>
      <c r="S190" s="11"/>
      <c r="T190" s="332"/>
    </row>
    <row r="191" spans="1:21" s="4" customFormat="1" ht="12.75" outlineLevel="1">
      <c r="C191" s="10"/>
      <c r="D191" s="10"/>
      <c r="E191" s="10"/>
      <c r="F191" s="10"/>
      <c r="G191" s="11"/>
      <c r="H191" s="11"/>
      <c r="I191" s="11"/>
      <c r="J191" s="11"/>
      <c r="K191" s="11"/>
      <c r="L191" s="11"/>
      <c r="M191" s="11"/>
      <c r="N191" s="11"/>
      <c r="O191" s="11"/>
      <c r="P191" s="11"/>
      <c r="Q191" s="11"/>
      <c r="R191" s="11"/>
      <c r="S191" s="11"/>
      <c r="T191" s="332"/>
    </row>
    <row r="192" spans="1:21" s="4" customFormat="1" outlineLevel="1">
      <c r="A192" s="9"/>
      <c r="B192" s="9"/>
      <c r="C192" s="10"/>
      <c r="D192" s="10"/>
      <c r="E192" s="10"/>
      <c r="F192" s="10"/>
      <c r="G192" s="11"/>
      <c r="H192" s="11"/>
      <c r="I192" s="11"/>
      <c r="J192" s="11"/>
      <c r="K192" s="11"/>
      <c r="L192" s="11"/>
      <c r="M192" s="11"/>
      <c r="N192" s="11"/>
      <c r="O192" s="11"/>
      <c r="P192" s="11"/>
      <c r="Q192" s="11"/>
      <c r="R192" s="11"/>
      <c r="S192" s="11"/>
      <c r="T192" s="332"/>
    </row>
    <row r="193" spans="1:20" s="4" customFormat="1" outlineLevel="1">
      <c r="A193" s="9"/>
      <c r="B193" s="9"/>
      <c r="C193" s="10"/>
      <c r="D193" s="10"/>
      <c r="E193" s="10"/>
      <c r="F193" s="10"/>
      <c r="G193" s="11"/>
      <c r="H193" s="11"/>
      <c r="I193" s="11"/>
      <c r="J193" s="11"/>
      <c r="K193" s="11"/>
      <c r="L193" s="11"/>
      <c r="M193" s="11"/>
      <c r="N193" s="11"/>
      <c r="O193" s="11"/>
      <c r="P193" s="11"/>
      <c r="Q193" s="11"/>
      <c r="R193" s="11"/>
      <c r="S193" s="11"/>
      <c r="T193" s="332"/>
    </row>
    <row r="194" spans="1:20" s="4" customFormat="1" outlineLevel="1">
      <c r="A194" s="9"/>
      <c r="B194" s="9"/>
      <c r="C194" s="10"/>
      <c r="D194" s="10"/>
      <c r="E194" s="10"/>
      <c r="F194" s="10"/>
      <c r="G194" s="11"/>
      <c r="H194" s="11"/>
      <c r="I194" s="11"/>
      <c r="J194" s="11"/>
      <c r="K194" s="11"/>
      <c r="L194" s="11"/>
      <c r="M194" s="11"/>
      <c r="N194" s="11"/>
      <c r="O194" s="11"/>
      <c r="P194" s="11"/>
      <c r="Q194" s="11"/>
      <c r="R194" s="11"/>
      <c r="S194" s="11"/>
      <c r="T194" s="332"/>
    </row>
    <row r="195" spans="1:20" s="4" customFormat="1" outlineLevel="1">
      <c r="A195" s="142"/>
      <c r="B195" s="142"/>
      <c r="C195" s="10"/>
      <c r="D195" s="10"/>
      <c r="E195" s="10"/>
      <c r="F195" s="10"/>
      <c r="G195" s="11"/>
      <c r="H195" s="11"/>
      <c r="I195" s="11"/>
      <c r="J195" s="11"/>
      <c r="K195" s="11"/>
      <c r="L195" s="11"/>
      <c r="M195" s="11"/>
      <c r="N195" s="11"/>
      <c r="O195" s="11"/>
      <c r="P195" s="11"/>
      <c r="Q195" s="11"/>
      <c r="R195" s="11"/>
      <c r="S195" s="11"/>
      <c r="T195" s="332"/>
    </row>
    <row r="196" spans="1:20" s="4" customFormat="1" outlineLevel="1">
      <c r="A196" s="9"/>
      <c r="B196" s="9"/>
      <c r="C196" s="10"/>
      <c r="D196" s="10"/>
      <c r="E196" s="10"/>
      <c r="F196" s="10"/>
      <c r="G196" s="11"/>
      <c r="H196" s="11"/>
      <c r="I196" s="11"/>
      <c r="J196" s="11"/>
      <c r="K196" s="11"/>
      <c r="L196" s="11"/>
      <c r="M196" s="11"/>
      <c r="N196" s="11"/>
      <c r="O196" s="11"/>
      <c r="P196" s="11"/>
      <c r="Q196" s="11"/>
      <c r="R196" s="11"/>
      <c r="S196" s="11"/>
      <c r="T196" s="332"/>
    </row>
    <row r="197" spans="1:20" s="4" customFormat="1" outlineLevel="1">
      <c r="A197" s="9"/>
      <c r="B197" s="9"/>
      <c r="C197" s="10"/>
      <c r="D197" s="10"/>
      <c r="E197" s="10"/>
      <c r="F197" s="10"/>
      <c r="G197" s="11"/>
      <c r="H197" s="11"/>
      <c r="I197" s="11"/>
      <c r="J197" s="11"/>
      <c r="K197" s="11"/>
      <c r="L197" s="11"/>
      <c r="M197" s="11"/>
      <c r="N197" s="11"/>
      <c r="O197" s="11"/>
      <c r="P197" s="11"/>
      <c r="Q197" s="11"/>
      <c r="R197" s="11"/>
      <c r="S197" s="11"/>
      <c r="T197" s="332"/>
    </row>
    <row r="198" spans="1:20" s="4" customFormat="1" outlineLevel="1">
      <c r="A198" s="9"/>
      <c r="B198" s="9"/>
      <c r="C198" s="10"/>
      <c r="D198" s="10"/>
      <c r="E198" s="10"/>
      <c r="F198" s="10"/>
      <c r="G198" s="11"/>
      <c r="H198" s="11"/>
      <c r="I198" s="11"/>
      <c r="J198" s="11"/>
      <c r="K198" s="11"/>
      <c r="L198" s="11"/>
      <c r="M198" s="11"/>
      <c r="N198" s="11"/>
      <c r="O198" s="11"/>
      <c r="P198" s="11"/>
      <c r="Q198" s="11"/>
      <c r="R198" s="11"/>
      <c r="S198" s="11"/>
      <c r="T198" s="332"/>
    </row>
    <row r="199" spans="1:20" s="4" customFormat="1" outlineLevel="1">
      <c r="A199" s="9"/>
      <c r="B199" s="9"/>
      <c r="C199" s="10"/>
      <c r="D199" s="10"/>
      <c r="E199" s="10"/>
      <c r="F199" s="10"/>
      <c r="G199" s="11"/>
      <c r="H199" s="11"/>
      <c r="I199" s="11"/>
      <c r="J199" s="11"/>
      <c r="K199" s="11"/>
      <c r="L199" s="11"/>
      <c r="M199" s="11"/>
      <c r="N199" s="11"/>
      <c r="O199" s="11"/>
      <c r="P199" s="11"/>
      <c r="Q199" s="11"/>
      <c r="R199" s="11"/>
      <c r="S199" s="11"/>
      <c r="T199" s="332"/>
    </row>
    <row r="200" spans="1:20" s="4" customFormat="1" outlineLevel="1">
      <c r="A200" s="9"/>
      <c r="B200" s="9"/>
      <c r="C200" s="10"/>
      <c r="D200" s="10"/>
      <c r="E200" s="10"/>
      <c r="F200" s="10"/>
      <c r="G200" s="11"/>
      <c r="H200" s="11"/>
      <c r="I200" s="11"/>
      <c r="J200" s="11"/>
      <c r="K200" s="11"/>
      <c r="L200" s="11"/>
      <c r="M200" s="11"/>
      <c r="N200" s="11"/>
      <c r="O200" s="11"/>
      <c r="P200" s="11"/>
      <c r="Q200" s="11"/>
      <c r="R200" s="11"/>
      <c r="S200" s="11"/>
      <c r="T200" s="332"/>
    </row>
    <row r="201" spans="1:20" s="4" customFormat="1" outlineLevel="1">
      <c r="A201" s="9"/>
      <c r="B201" s="9"/>
      <c r="C201" s="10"/>
      <c r="D201" s="10"/>
      <c r="E201" s="10"/>
      <c r="F201" s="10"/>
      <c r="G201" s="11"/>
      <c r="H201" s="11"/>
      <c r="I201" s="11"/>
      <c r="J201" s="11"/>
      <c r="K201" s="11"/>
      <c r="L201" s="11"/>
      <c r="M201" s="11"/>
      <c r="N201" s="11"/>
      <c r="O201" s="11"/>
      <c r="P201" s="11"/>
      <c r="Q201" s="11"/>
      <c r="R201" s="11"/>
      <c r="S201" s="11"/>
      <c r="T201" s="332"/>
    </row>
    <row r="202" spans="1:20" s="4" customFormat="1" outlineLevel="1">
      <c r="A202" s="9"/>
      <c r="B202" s="9"/>
      <c r="C202" s="10"/>
      <c r="D202" s="10"/>
      <c r="E202" s="10"/>
      <c r="F202" s="10"/>
      <c r="G202" s="11"/>
      <c r="H202" s="11"/>
      <c r="I202" s="11"/>
      <c r="J202" s="11"/>
      <c r="K202" s="11"/>
      <c r="L202" s="11"/>
      <c r="M202" s="11"/>
      <c r="N202" s="11"/>
      <c r="O202" s="11"/>
      <c r="P202" s="11"/>
      <c r="Q202" s="11"/>
      <c r="R202" s="11"/>
      <c r="S202" s="11"/>
      <c r="T202" s="332"/>
    </row>
    <row r="203" spans="1:20" s="4" customFormat="1" outlineLevel="1">
      <c r="A203" s="9"/>
      <c r="B203" s="9"/>
      <c r="C203" s="10"/>
      <c r="D203" s="10"/>
      <c r="E203" s="10"/>
      <c r="F203" s="10"/>
      <c r="G203" s="11"/>
      <c r="H203" s="11"/>
      <c r="I203" s="11"/>
      <c r="J203" s="11"/>
      <c r="K203" s="11"/>
      <c r="L203" s="11"/>
      <c r="M203" s="11"/>
      <c r="N203" s="11"/>
      <c r="O203" s="11"/>
      <c r="P203" s="11"/>
      <c r="Q203" s="11"/>
      <c r="R203" s="11"/>
      <c r="S203" s="11"/>
      <c r="T203" s="332"/>
    </row>
    <row r="204" spans="1:20" s="4" customFormat="1" outlineLevel="1">
      <c r="A204" s="9"/>
      <c r="B204" s="9"/>
      <c r="C204" s="10"/>
      <c r="D204" s="10"/>
      <c r="E204" s="10"/>
      <c r="F204" s="10"/>
      <c r="G204" s="11"/>
      <c r="H204" s="11"/>
      <c r="I204" s="11"/>
      <c r="J204" s="11"/>
      <c r="K204" s="11"/>
      <c r="L204" s="11"/>
      <c r="M204" s="11"/>
      <c r="N204" s="11"/>
      <c r="O204" s="11"/>
      <c r="P204" s="11"/>
      <c r="Q204" s="11"/>
      <c r="R204" s="11"/>
      <c r="S204" s="11"/>
      <c r="T204" s="332"/>
    </row>
    <row r="205" spans="1:20" s="4" customFormat="1" ht="51" outlineLevel="1">
      <c r="A205" s="9"/>
      <c r="B205" s="9"/>
      <c r="C205" s="10"/>
      <c r="D205" s="10"/>
      <c r="E205" s="10"/>
      <c r="F205" s="10"/>
      <c r="G205" s="11"/>
      <c r="H205" s="11"/>
      <c r="I205" s="11"/>
      <c r="J205" s="137" t="s">
        <v>115</v>
      </c>
      <c r="K205" s="137" t="s">
        <v>103</v>
      </c>
      <c r="L205" s="99" t="s">
        <v>104</v>
      </c>
      <c r="M205" s="99" t="s">
        <v>105</v>
      </c>
      <c r="P205" s="133"/>
      <c r="Q205" s="133"/>
      <c r="R205" s="133"/>
      <c r="S205" s="133"/>
      <c r="T205" s="332"/>
    </row>
    <row r="206" spans="1:20" s="4" customFormat="1" ht="89.25" outlineLevel="1">
      <c r="A206" s="12"/>
      <c r="B206" s="12"/>
      <c r="C206" s="13"/>
      <c r="D206" s="13"/>
      <c r="E206" s="13"/>
      <c r="F206" s="13"/>
      <c r="G206" s="11"/>
      <c r="H206" s="11"/>
      <c r="I206" s="11"/>
      <c r="J206" s="139" t="s">
        <v>118</v>
      </c>
      <c r="K206" s="136" t="s">
        <v>90</v>
      </c>
      <c r="L206" s="138" t="s">
        <v>118</v>
      </c>
      <c r="M206" s="138" t="s">
        <v>118</v>
      </c>
      <c r="P206" s="133"/>
      <c r="Q206" s="133"/>
      <c r="R206" s="133"/>
      <c r="S206" s="133"/>
      <c r="T206" s="332"/>
    </row>
    <row r="207" spans="1:20" s="4" customFormat="1" ht="25.5" outlineLevel="1">
      <c r="A207" s="191"/>
      <c r="B207" s="192" t="s">
        <v>161</v>
      </c>
      <c r="C207" s="191"/>
      <c r="D207" s="193"/>
      <c r="E207" s="14"/>
      <c r="F207" s="14"/>
      <c r="G207" s="15"/>
      <c r="H207" s="15"/>
      <c r="I207" s="14"/>
      <c r="J207" s="139">
        <v>22</v>
      </c>
      <c r="K207" s="136" t="s">
        <v>27</v>
      </c>
      <c r="L207" s="132">
        <v>1</v>
      </c>
      <c r="M207" s="122" t="s">
        <v>112</v>
      </c>
      <c r="P207" s="134"/>
      <c r="Q207" s="14"/>
      <c r="R207" s="14"/>
      <c r="S207" s="14"/>
      <c r="T207" s="332"/>
    </row>
    <row r="208" spans="1:20" s="4" customFormat="1" ht="25.5" outlineLevel="1">
      <c r="A208" s="194" t="s">
        <v>162</v>
      </c>
      <c r="B208" s="194" t="s">
        <v>163</v>
      </c>
      <c r="C208" s="194" t="s">
        <v>126</v>
      </c>
      <c r="D208" s="14"/>
      <c r="E208" s="14"/>
      <c r="F208" s="14"/>
      <c r="G208" s="15"/>
      <c r="H208" s="15"/>
      <c r="I208" s="14"/>
      <c r="J208" s="139">
        <v>31</v>
      </c>
      <c r="K208" s="136" t="s">
        <v>36</v>
      </c>
      <c r="L208" s="132">
        <v>10</v>
      </c>
      <c r="M208" s="123" t="s">
        <v>107</v>
      </c>
      <c r="P208" s="135"/>
      <c r="Q208" s="14"/>
      <c r="R208" s="14"/>
      <c r="S208" s="14"/>
      <c r="T208" s="332"/>
    </row>
    <row r="209" spans="1:20" s="4" customFormat="1" ht="38.25" outlineLevel="1">
      <c r="A209" s="195" t="s">
        <v>235</v>
      </c>
      <c r="B209" s="196" t="s">
        <v>236</v>
      </c>
      <c r="C209" s="195" t="s">
        <v>341</v>
      </c>
      <c r="D209" s="14"/>
      <c r="E209" s="14"/>
      <c r="F209" s="14"/>
      <c r="G209" s="15"/>
      <c r="H209" s="15"/>
      <c r="I209" s="14"/>
      <c r="J209" s="139">
        <v>32</v>
      </c>
      <c r="K209" s="136" t="s">
        <v>37</v>
      </c>
      <c r="L209" s="132">
        <v>11</v>
      </c>
      <c r="M209" s="124" t="s">
        <v>110</v>
      </c>
      <c r="P209" s="134"/>
      <c r="Q209" s="14"/>
      <c r="R209" s="14"/>
      <c r="S209" s="14"/>
      <c r="T209" s="332"/>
    </row>
    <row r="210" spans="1:20" s="4" customFormat="1" ht="38.25" outlineLevel="1">
      <c r="A210" s="195" t="s">
        <v>237</v>
      </c>
      <c r="B210" s="196" t="s">
        <v>238</v>
      </c>
      <c r="C210" s="195" t="s">
        <v>341</v>
      </c>
      <c r="D210" s="14"/>
      <c r="E210" s="14"/>
      <c r="F210" s="14"/>
      <c r="G210" s="15"/>
      <c r="H210" s="15"/>
      <c r="I210" s="14"/>
      <c r="J210" s="139">
        <v>33</v>
      </c>
      <c r="K210" s="136" t="s">
        <v>38</v>
      </c>
      <c r="L210" s="132">
        <v>12</v>
      </c>
      <c r="M210" s="125" t="s">
        <v>114</v>
      </c>
      <c r="P210" s="134"/>
      <c r="Q210" s="14"/>
      <c r="R210" s="14"/>
      <c r="S210" s="14"/>
      <c r="T210" s="332"/>
    </row>
    <row r="211" spans="1:20" s="4" customFormat="1" ht="38.25" outlineLevel="1">
      <c r="A211" s="195" t="s">
        <v>239</v>
      </c>
      <c r="B211" s="196" t="s">
        <v>240</v>
      </c>
      <c r="C211" s="195" t="s">
        <v>341</v>
      </c>
      <c r="D211" s="14"/>
      <c r="E211" s="14"/>
      <c r="F211" s="14"/>
      <c r="G211" s="15"/>
      <c r="H211" s="15"/>
      <c r="I211" s="14"/>
      <c r="J211" s="139">
        <v>34</v>
      </c>
      <c r="K211" s="136" t="s">
        <v>39</v>
      </c>
      <c r="L211" s="132">
        <v>14</v>
      </c>
      <c r="M211" s="126" t="s">
        <v>106</v>
      </c>
      <c r="P211" s="134"/>
      <c r="Q211" s="14"/>
      <c r="R211" s="14"/>
      <c r="S211" s="14"/>
      <c r="T211" s="332"/>
    </row>
    <row r="212" spans="1:20" s="4" customFormat="1" ht="25.5" outlineLevel="1">
      <c r="A212" s="195" t="s">
        <v>241</v>
      </c>
      <c r="B212" s="196" t="s">
        <v>242</v>
      </c>
      <c r="C212" s="195" t="s">
        <v>341</v>
      </c>
      <c r="D212" s="14"/>
      <c r="E212" s="14"/>
      <c r="F212" s="14"/>
      <c r="G212" s="15"/>
      <c r="H212" s="15"/>
      <c r="I212" s="14"/>
      <c r="J212" s="139">
        <v>35</v>
      </c>
      <c r="K212" s="136" t="s">
        <v>40</v>
      </c>
      <c r="L212" s="132">
        <v>15</v>
      </c>
      <c r="M212" s="126" t="s">
        <v>106</v>
      </c>
      <c r="P212" s="134"/>
      <c r="Q212" s="14"/>
      <c r="R212" s="14"/>
      <c r="S212" s="14"/>
      <c r="T212" s="332"/>
    </row>
    <row r="213" spans="1:20" s="4" customFormat="1" ht="38.25" outlineLevel="1">
      <c r="A213" s="195" t="s">
        <v>199</v>
      </c>
      <c r="B213" s="196" t="s">
        <v>243</v>
      </c>
      <c r="C213" s="195" t="s">
        <v>181</v>
      </c>
      <c r="D213" s="14"/>
      <c r="E213" s="14"/>
      <c r="F213" s="14"/>
      <c r="G213" s="15"/>
      <c r="H213" s="15"/>
      <c r="I213" s="14"/>
      <c r="J213" s="139">
        <v>36</v>
      </c>
      <c r="K213" s="136" t="s">
        <v>41</v>
      </c>
      <c r="L213" s="132">
        <v>17</v>
      </c>
      <c r="M213" s="126" t="s">
        <v>106</v>
      </c>
      <c r="P213" s="134"/>
      <c r="Q213" s="14"/>
      <c r="R213" s="14"/>
      <c r="S213" s="14"/>
      <c r="T213" s="332"/>
    </row>
    <row r="214" spans="1:20" s="4" customFormat="1" ht="38.25" outlineLevel="1">
      <c r="A214" s="195" t="s">
        <v>244</v>
      </c>
      <c r="B214" s="196" t="s">
        <v>245</v>
      </c>
      <c r="C214" s="195" t="s">
        <v>181</v>
      </c>
      <c r="D214" s="14"/>
      <c r="E214" s="14"/>
      <c r="F214" s="14"/>
      <c r="G214" s="15"/>
      <c r="H214" s="15"/>
      <c r="I214" s="14"/>
      <c r="J214" s="139">
        <v>37</v>
      </c>
      <c r="K214" s="136" t="s">
        <v>42</v>
      </c>
      <c r="L214" s="132">
        <v>18</v>
      </c>
      <c r="M214" s="122" t="s">
        <v>114</v>
      </c>
      <c r="P214" s="134"/>
      <c r="Q214" s="14"/>
      <c r="R214" s="14"/>
      <c r="S214" s="14"/>
      <c r="T214" s="332"/>
    </row>
    <row r="215" spans="1:20" s="4" customFormat="1" ht="38.25" outlineLevel="1">
      <c r="A215" s="195" t="s">
        <v>246</v>
      </c>
      <c r="B215" s="196" t="s">
        <v>247</v>
      </c>
      <c r="C215" s="195" t="s">
        <v>181</v>
      </c>
      <c r="D215" s="14"/>
      <c r="E215" s="14"/>
      <c r="F215" s="14"/>
      <c r="G215" s="15"/>
      <c r="H215" s="15"/>
      <c r="I215" s="14"/>
      <c r="J215" s="139">
        <v>38</v>
      </c>
      <c r="K215" s="136" t="s">
        <v>43</v>
      </c>
      <c r="L215" s="132">
        <v>19</v>
      </c>
      <c r="M215" s="126" t="s">
        <v>110</v>
      </c>
      <c r="P215" s="134"/>
      <c r="Q215" s="14"/>
      <c r="R215" s="14"/>
      <c r="S215" s="14"/>
      <c r="T215" s="332"/>
    </row>
    <row r="216" spans="1:20" s="4" customFormat="1" ht="38.25" outlineLevel="1">
      <c r="A216" s="195" t="s">
        <v>248</v>
      </c>
      <c r="B216" s="196" t="s">
        <v>249</v>
      </c>
      <c r="C216" s="195" t="s">
        <v>182</v>
      </c>
      <c r="D216" s="14"/>
      <c r="E216" s="14"/>
      <c r="F216" s="14"/>
      <c r="G216" s="15"/>
      <c r="H216" s="15"/>
      <c r="I216" s="14"/>
      <c r="J216" s="139">
        <v>39</v>
      </c>
      <c r="K216" s="136" t="s">
        <v>44</v>
      </c>
      <c r="L216" s="132">
        <v>20</v>
      </c>
      <c r="M216" s="127" t="s">
        <v>106</v>
      </c>
      <c r="P216" s="134"/>
      <c r="Q216" s="14"/>
      <c r="R216" s="14"/>
      <c r="S216" s="14"/>
      <c r="T216" s="332"/>
    </row>
    <row r="217" spans="1:20" s="4" customFormat="1" ht="12.75" outlineLevel="1">
      <c r="A217" s="195" t="s">
        <v>250</v>
      </c>
      <c r="B217" s="196" t="s">
        <v>251</v>
      </c>
      <c r="C217" s="195" t="s">
        <v>182</v>
      </c>
      <c r="D217" s="14"/>
      <c r="E217" s="14"/>
      <c r="F217" s="14"/>
      <c r="G217" s="15"/>
      <c r="H217" s="15"/>
      <c r="I217" s="14"/>
      <c r="J217" s="139">
        <v>77</v>
      </c>
      <c r="K217" s="136" t="s">
        <v>82</v>
      </c>
      <c r="L217" s="132">
        <v>45</v>
      </c>
      <c r="M217" s="127" t="s">
        <v>106</v>
      </c>
      <c r="P217" s="134"/>
      <c r="Q217" s="14"/>
      <c r="R217" s="14"/>
      <c r="S217" s="14"/>
      <c r="T217" s="332"/>
    </row>
    <row r="218" spans="1:20" s="4" customFormat="1" ht="38.25" outlineLevel="1">
      <c r="A218" s="195" t="s">
        <v>252</v>
      </c>
      <c r="B218" s="196" t="s">
        <v>253</v>
      </c>
      <c r="C218" s="195" t="s">
        <v>182</v>
      </c>
      <c r="D218" s="14"/>
      <c r="E218" s="14"/>
      <c r="F218" s="14"/>
      <c r="G218" s="15"/>
      <c r="H218" s="15"/>
      <c r="I218" s="14"/>
      <c r="J218" s="139">
        <v>78</v>
      </c>
      <c r="K218" s="136" t="s">
        <v>83</v>
      </c>
      <c r="L218" s="132">
        <v>40</v>
      </c>
      <c r="M218" s="128" t="s">
        <v>110</v>
      </c>
      <c r="P218" s="135"/>
      <c r="Q218" s="14"/>
      <c r="R218" s="14"/>
      <c r="S218" s="14"/>
      <c r="T218" s="332"/>
    </row>
    <row r="219" spans="1:20" s="4" customFormat="1" ht="63.75" outlineLevel="1">
      <c r="A219" s="195" t="s">
        <v>254</v>
      </c>
      <c r="B219" s="196" t="s">
        <v>255</v>
      </c>
      <c r="C219" s="195" t="s">
        <v>182</v>
      </c>
      <c r="D219" s="14"/>
      <c r="E219" s="14"/>
      <c r="F219" s="14"/>
      <c r="G219" s="15"/>
      <c r="H219" s="15"/>
      <c r="I219" s="14"/>
      <c r="J219" s="139">
        <v>79</v>
      </c>
      <c r="K219" s="136" t="s">
        <v>84</v>
      </c>
      <c r="L219" s="132">
        <v>99</v>
      </c>
      <c r="M219" s="124" t="s">
        <v>107</v>
      </c>
      <c r="P219" s="134"/>
      <c r="Q219" s="14"/>
      <c r="R219" s="14"/>
      <c r="S219" s="14"/>
      <c r="T219" s="332"/>
    </row>
    <row r="220" spans="1:20" s="4" customFormat="1" ht="38.25" outlineLevel="1">
      <c r="A220" s="195" t="s">
        <v>256</v>
      </c>
      <c r="B220" s="196" t="s">
        <v>257</v>
      </c>
      <c r="C220" s="195" t="s">
        <v>182</v>
      </c>
      <c r="D220" s="14"/>
      <c r="E220" s="14"/>
      <c r="F220" s="14"/>
      <c r="G220" s="15"/>
      <c r="H220" s="15"/>
      <c r="I220" s="14"/>
      <c r="J220" s="139">
        <v>23</v>
      </c>
      <c r="K220" s="136" t="s">
        <v>28</v>
      </c>
      <c r="L220" s="132">
        <v>76</v>
      </c>
      <c r="M220" s="129" t="s">
        <v>112</v>
      </c>
      <c r="P220" s="134"/>
      <c r="Q220" s="14"/>
      <c r="R220" s="14"/>
      <c r="S220" s="14"/>
      <c r="T220" s="332"/>
    </row>
    <row r="221" spans="1:20" s="4" customFormat="1" ht="38.25" outlineLevel="1">
      <c r="A221" s="195" t="s">
        <v>258</v>
      </c>
      <c r="B221" s="196" t="s">
        <v>259</v>
      </c>
      <c r="C221" s="195" t="s">
        <v>182</v>
      </c>
      <c r="D221" s="14"/>
      <c r="E221" s="14"/>
      <c r="F221" s="14"/>
      <c r="G221" s="15"/>
      <c r="H221" s="15"/>
      <c r="I221" s="14"/>
      <c r="J221" s="139">
        <v>40</v>
      </c>
      <c r="K221" s="136" t="s">
        <v>45</v>
      </c>
      <c r="L221" s="132">
        <v>24</v>
      </c>
      <c r="M221" s="126" t="s">
        <v>106</v>
      </c>
      <c r="P221" s="134"/>
      <c r="Q221" s="14"/>
      <c r="R221" s="14"/>
      <c r="S221" s="14"/>
      <c r="T221" s="332"/>
    </row>
    <row r="222" spans="1:20" s="4" customFormat="1" ht="25.5" outlineLevel="1">
      <c r="A222" s="195" t="s">
        <v>260</v>
      </c>
      <c r="B222" s="196" t="s">
        <v>261</v>
      </c>
      <c r="C222" s="195" t="s">
        <v>182</v>
      </c>
      <c r="D222" s="174"/>
      <c r="E222" s="174"/>
      <c r="F222" s="14"/>
      <c r="G222" s="15"/>
      <c r="H222" s="15"/>
      <c r="I222" s="14"/>
      <c r="J222" s="139">
        <v>41</v>
      </c>
      <c r="K222" s="136" t="s">
        <v>46</v>
      </c>
      <c r="L222" s="132">
        <v>25</v>
      </c>
      <c r="M222" s="124" t="s">
        <v>112</v>
      </c>
      <c r="P222" s="134"/>
      <c r="Q222" s="14"/>
      <c r="R222" s="14"/>
      <c r="S222" s="14"/>
      <c r="T222" s="332"/>
    </row>
    <row r="223" spans="1:20" s="4" customFormat="1" ht="76.5" outlineLevel="1">
      <c r="A223" s="195" t="s">
        <v>262</v>
      </c>
      <c r="B223" s="196" t="s">
        <v>263</v>
      </c>
      <c r="C223" s="195" t="s">
        <v>182</v>
      </c>
      <c r="D223" s="174"/>
      <c r="E223" s="174"/>
      <c r="F223" s="14"/>
      <c r="G223" s="15"/>
      <c r="H223" s="15"/>
      <c r="I223" s="14"/>
      <c r="J223" s="139">
        <v>7</v>
      </c>
      <c r="K223" s="136" t="s">
        <v>12</v>
      </c>
      <c r="L223" s="132">
        <v>83</v>
      </c>
      <c r="M223" s="125" t="s">
        <v>111</v>
      </c>
      <c r="P223" s="134"/>
      <c r="Q223" s="14"/>
      <c r="R223" s="14"/>
      <c r="S223" s="14"/>
      <c r="T223" s="332"/>
    </row>
    <row r="224" spans="1:20" s="4" customFormat="1" ht="38.25" outlineLevel="1">
      <c r="A224" s="195" t="s">
        <v>264</v>
      </c>
      <c r="B224" s="196" t="s">
        <v>265</v>
      </c>
      <c r="C224" s="195" t="s">
        <v>182</v>
      </c>
      <c r="D224" s="174"/>
      <c r="E224" s="174"/>
      <c r="F224" s="14"/>
      <c r="G224" s="15"/>
      <c r="H224" s="15"/>
      <c r="I224" s="14"/>
      <c r="J224" s="139">
        <v>42</v>
      </c>
      <c r="K224" s="136" t="s">
        <v>47</v>
      </c>
      <c r="L224" s="132">
        <v>27</v>
      </c>
      <c r="M224" s="124" t="s">
        <v>110</v>
      </c>
      <c r="P224" s="134"/>
      <c r="Q224" s="14"/>
      <c r="R224" s="14"/>
      <c r="S224" s="14"/>
      <c r="T224" s="332"/>
    </row>
    <row r="225" spans="1:20" s="4" customFormat="1" ht="25.5" outlineLevel="1">
      <c r="A225" s="195" t="s">
        <v>266</v>
      </c>
      <c r="B225" s="196" t="s">
        <v>267</v>
      </c>
      <c r="C225" s="195" t="s">
        <v>182</v>
      </c>
      <c r="D225" s="14"/>
      <c r="E225" s="14"/>
      <c r="F225" s="14"/>
      <c r="G225" s="15"/>
      <c r="H225" s="15"/>
      <c r="I225" s="14"/>
      <c r="J225" s="139">
        <v>43</v>
      </c>
      <c r="K225" s="136" t="s">
        <v>48</v>
      </c>
      <c r="L225" s="132">
        <v>29</v>
      </c>
      <c r="M225" s="125" t="s">
        <v>106</v>
      </c>
      <c r="P225" s="134"/>
      <c r="Q225" s="14"/>
      <c r="R225" s="14"/>
      <c r="S225" s="14"/>
      <c r="T225" s="332"/>
    </row>
    <row r="226" spans="1:20" s="4" customFormat="1" ht="25.5" outlineLevel="1">
      <c r="A226" s="195" t="s">
        <v>185</v>
      </c>
      <c r="B226" s="196" t="s">
        <v>268</v>
      </c>
      <c r="C226" s="195" t="s">
        <v>341</v>
      </c>
      <c r="D226" s="14"/>
      <c r="E226" s="14"/>
      <c r="F226" s="14"/>
      <c r="G226" s="15"/>
      <c r="H226" s="15"/>
      <c r="I226" s="14"/>
      <c r="J226" s="139">
        <v>24</v>
      </c>
      <c r="K226" s="136" t="s">
        <v>29</v>
      </c>
      <c r="L226" s="132">
        <v>30</v>
      </c>
      <c r="M226" s="126" t="s">
        <v>107</v>
      </c>
      <c r="P226" s="134"/>
      <c r="Q226" s="14"/>
      <c r="R226" s="14"/>
      <c r="S226" s="14"/>
      <c r="T226" s="332"/>
    </row>
    <row r="227" spans="1:20" s="4" customFormat="1" ht="76.5" outlineLevel="1">
      <c r="A227" s="195" t="s">
        <v>186</v>
      </c>
      <c r="B227" s="196" t="s">
        <v>269</v>
      </c>
      <c r="C227" s="195" t="s">
        <v>341</v>
      </c>
      <c r="D227" s="14"/>
      <c r="E227" s="14"/>
      <c r="F227" s="14"/>
      <c r="G227" s="15"/>
      <c r="H227" s="15"/>
      <c r="I227" s="14"/>
      <c r="J227" s="139">
        <v>9</v>
      </c>
      <c r="K227" s="136" t="s">
        <v>14</v>
      </c>
      <c r="L227" s="132">
        <v>91</v>
      </c>
      <c r="M227" s="124" t="s">
        <v>111</v>
      </c>
      <c r="P227" s="134"/>
      <c r="Q227" s="14"/>
      <c r="R227" s="14"/>
      <c r="S227" s="14"/>
      <c r="T227" s="332"/>
    </row>
    <row r="228" spans="1:20" s="4" customFormat="1" ht="38.25" outlineLevel="1">
      <c r="A228" s="195" t="s">
        <v>187</v>
      </c>
      <c r="B228" s="196" t="s">
        <v>270</v>
      </c>
      <c r="C228" s="195" t="s">
        <v>341</v>
      </c>
      <c r="D228" s="14"/>
      <c r="E228" s="14"/>
      <c r="F228" s="14"/>
      <c r="G228" s="15"/>
      <c r="H228" s="15"/>
      <c r="I228" s="14"/>
      <c r="J228" s="139">
        <v>44</v>
      </c>
      <c r="K228" s="136" t="s">
        <v>49</v>
      </c>
      <c r="L228" s="132">
        <v>32</v>
      </c>
      <c r="M228" s="125" t="s">
        <v>112</v>
      </c>
      <c r="P228" s="134"/>
      <c r="Q228" s="14"/>
      <c r="R228" s="14"/>
      <c r="S228" s="14"/>
      <c r="T228" s="332"/>
    </row>
    <row r="229" spans="1:20" s="4" customFormat="1" ht="25.5" outlineLevel="1">
      <c r="A229" s="195" t="s">
        <v>188</v>
      </c>
      <c r="B229" s="196" t="s">
        <v>271</v>
      </c>
      <c r="C229" s="195" t="s">
        <v>341</v>
      </c>
      <c r="D229" s="14"/>
      <c r="E229" s="14"/>
      <c r="F229" s="14"/>
      <c r="G229" s="15"/>
      <c r="H229" s="15"/>
      <c r="I229" s="14"/>
      <c r="J229" s="139">
        <v>45</v>
      </c>
      <c r="K229" s="136" t="s">
        <v>50</v>
      </c>
      <c r="L229" s="132">
        <v>33</v>
      </c>
      <c r="M229" s="125" t="s">
        <v>108</v>
      </c>
      <c r="P229" s="134"/>
      <c r="Q229" s="14"/>
      <c r="R229" s="14"/>
      <c r="S229" s="14"/>
      <c r="T229" s="332"/>
    </row>
    <row r="230" spans="1:20" s="4" customFormat="1" ht="38.25" outlineLevel="1">
      <c r="A230" s="195" t="s">
        <v>189</v>
      </c>
      <c r="B230" s="196" t="s">
        <v>272</v>
      </c>
      <c r="C230" s="195" t="s">
        <v>181</v>
      </c>
      <c r="D230" s="14"/>
      <c r="E230" s="14"/>
      <c r="F230" s="14"/>
      <c r="G230" s="15"/>
      <c r="H230" s="15"/>
      <c r="I230" s="14"/>
      <c r="J230" s="139">
        <v>46</v>
      </c>
      <c r="K230" s="136" t="s">
        <v>51</v>
      </c>
      <c r="L230" s="132">
        <v>34</v>
      </c>
      <c r="M230" s="129" t="s">
        <v>106</v>
      </c>
      <c r="P230" s="134"/>
      <c r="Q230" s="14"/>
      <c r="R230" s="14"/>
      <c r="S230" s="14"/>
      <c r="T230" s="332"/>
    </row>
    <row r="231" spans="1:20" s="4" customFormat="1" ht="38.25" outlineLevel="1">
      <c r="A231" s="195" t="s">
        <v>190</v>
      </c>
      <c r="B231" s="196" t="s">
        <v>273</v>
      </c>
      <c r="C231" s="195" t="s">
        <v>181</v>
      </c>
      <c r="D231" s="14"/>
      <c r="E231" s="14"/>
      <c r="F231" s="14"/>
      <c r="G231" s="15"/>
      <c r="H231" s="15"/>
      <c r="I231" s="14"/>
      <c r="J231" s="139">
        <v>25</v>
      </c>
      <c r="K231" s="136" t="s">
        <v>30</v>
      </c>
      <c r="L231" s="132">
        <v>3</v>
      </c>
      <c r="M231" s="122" t="s">
        <v>114</v>
      </c>
      <c r="P231" s="134"/>
      <c r="Q231" s="14"/>
      <c r="R231" s="14"/>
      <c r="S231" s="14"/>
      <c r="T231" s="332"/>
    </row>
    <row r="232" spans="1:20" s="4" customFormat="1" ht="25.5" outlineLevel="1">
      <c r="A232" s="195" t="s">
        <v>191</v>
      </c>
      <c r="B232" s="196" t="s">
        <v>274</v>
      </c>
      <c r="C232" s="195" t="s">
        <v>181</v>
      </c>
      <c r="D232" s="14"/>
      <c r="E232" s="14"/>
      <c r="F232" s="14"/>
      <c r="G232" s="15"/>
      <c r="H232" s="15"/>
      <c r="I232" s="14"/>
      <c r="J232" s="139">
        <v>26</v>
      </c>
      <c r="K232" s="136" t="s">
        <v>31</v>
      </c>
      <c r="L232" s="132">
        <v>4</v>
      </c>
      <c r="M232" s="125" t="s">
        <v>112</v>
      </c>
      <c r="P232" s="134"/>
      <c r="Q232" s="14"/>
      <c r="R232" s="14"/>
      <c r="S232" s="14"/>
      <c r="T232" s="332"/>
    </row>
    <row r="233" spans="1:20" s="4" customFormat="1" ht="25.5" outlineLevel="1">
      <c r="A233" s="195" t="s">
        <v>192</v>
      </c>
      <c r="B233" s="196" t="s">
        <v>275</v>
      </c>
      <c r="C233" s="195" t="s">
        <v>182</v>
      </c>
      <c r="D233" s="14"/>
      <c r="E233" s="14"/>
      <c r="F233" s="14"/>
      <c r="G233" s="15"/>
      <c r="H233" s="15"/>
      <c r="I233" s="14"/>
      <c r="J233" s="139">
        <v>47</v>
      </c>
      <c r="K233" s="136" t="s">
        <v>52</v>
      </c>
      <c r="L233" s="132">
        <v>37</v>
      </c>
      <c r="M233" s="124" t="s">
        <v>113</v>
      </c>
      <c r="P233" s="134"/>
      <c r="Q233" s="14"/>
      <c r="R233" s="14"/>
      <c r="S233" s="14"/>
      <c r="T233" s="332"/>
    </row>
    <row r="234" spans="1:20" s="4" customFormat="1" ht="25.5" outlineLevel="1">
      <c r="A234" s="195" t="s">
        <v>129</v>
      </c>
      <c r="B234" s="196" t="s">
        <v>276</v>
      </c>
      <c r="C234" s="195" t="s">
        <v>182</v>
      </c>
      <c r="D234" s="14"/>
      <c r="E234" s="14"/>
      <c r="F234" s="14"/>
      <c r="G234" s="15"/>
      <c r="H234" s="15"/>
      <c r="I234" s="14"/>
      <c r="J234" s="139">
        <v>48</v>
      </c>
      <c r="K234" s="136" t="s">
        <v>53</v>
      </c>
      <c r="L234" s="132">
        <v>38</v>
      </c>
      <c r="M234" s="129" t="s">
        <v>106</v>
      </c>
      <c r="P234" s="134"/>
      <c r="Q234" s="14"/>
      <c r="R234" s="14"/>
      <c r="S234" s="14"/>
      <c r="T234" s="332"/>
    </row>
    <row r="235" spans="1:20" s="4" customFormat="1" ht="38.25" outlineLevel="1">
      <c r="A235" s="195" t="s">
        <v>130</v>
      </c>
      <c r="B235" s="196" t="s">
        <v>277</v>
      </c>
      <c r="C235" s="195" t="s">
        <v>182</v>
      </c>
      <c r="D235" s="14"/>
      <c r="E235" s="14"/>
      <c r="F235" s="14"/>
      <c r="G235" s="15"/>
      <c r="H235" s="15"/>
      <c r="I235" s="14"/>
      <c r="J235" s="139">
        <v>49</v>
      </c>
      <c r="K235" s="136" t="s">
        <v>54</v>
      </c>
      <c r="L235" s="132">
        <v>41</v>
      </c>
      <c r="M235" s="126" t="s">
        <v>110</v>
      </c>
      <c r="P235" s="134"/>
      <c r="Q235" s="14"/>
      <c r="R235" s="14"/>
      <c r="S235" s="14"/>
      <c r="T235" s="332"/>
    </row>
    <row r="236" spans="1:20" s="4" customFormat="1" ht="25.5" outlineLevel="1">
      <c r="A236" s="195" t="s">
        <v>131</v>
      </c>
      <c r="B236" s="196" t="s">
        <v>278</v>
      </c>
      <c r="C236" s="195" t="s">
        <v>182</v>
      </c>
      <c r="D236" s="14"/>
      <c r="E236" s="14"/>
      <c r="F236" s="14"/>
      <c r="G236" s="15"/>
      <c r="H236" s="15"/>
      <c r="I236" s="14"/>
      <c r="J236" s="139">
        <v>50</v>
      </c>
      <c r="K236" s="136" t="s">
        <v>55</v>
      </c>
      <c r="L236" s="132">
        <v>42</v>
      </c>
      <c r="M236" s="129" t="s">
        <v>106</v>
      </c>
      <c r="P236" s="134"/>
      <c r="Q236" s="14"/>
      <c r="R236" s="14"/>
      <c r="S236" s="14"/>
      <c r="T236" s="332"/>
    </row>
    <row r="237" spans="1:20" s="4" customFormat="1" ht="38.25" outlineLevel="1">
      <c r="A237" s="195" t="s">
        <v>132</v>
      </c>
      <c r="B237" s="196" t="s">
        <v>279</v>
      </c>
      <c r="C237" s="195" t="s">
        <v>182</v>
      </c>
      <c r="D237" s="14"/>
      <c r="E237" s="14"/>
      <c r="F237" s="14"/>
      <c r="G237" s="15"/>
      <c r="H237" s="15"/>
      <c r="I237" s="14"/>
      <c r="J237" s="139">
        <v>51</v>
      </c>
      <c r="K237" s="136" t="s">
        <v>56</v>
      </c>
      <c r="L237" s="132">
        <v>44</v>
      </c>
      <c r="M237" s="129" t="s">
        <v>107</v>
      </c>
      <c r="P237" s="134"/>
      <c r="Q237" s="14"/>
      <c r="R237" s="14"/>
      <c r="S237" s="14"/>
      <c r="T237" s="332"/>
    </row>
    <row r="238" spans="1:20" s="4" customFormat="1" ht="38.25" outlineLevel="1">
      <c r="A238" s="195" t="s">
        <v>133</v>
      </c>
      <c r="B238" s="196" t="s">
        <v>280</v>
      </c>
      <c r="C238" s="195" t="s">
        <v>182</v>
      </c>
      <c r="D238" s="14"/>
      <c r="E238" s="14"/>
      <c r="F238" s="14"/>
      <c r="G238" s="15"/>
      <c r="H238" s="15"/>
      <c r="I238" s="14"/>
      <c r="J238" s="139">
        <v>52</v>
      </c>
      <c r="K238" s="136" t="s">
        <v>57</v>
      </c>
      <c r="L238" s="132">
        <v>46</v>
      </c>
      <c r="M238" s="127" t="s">
        <v>106</v>
      </c>
      <c r="P238" s="134"/>
      <c r="Q238" s="14"/>
      <c r="R238" s="14"/>
      <c r="S238" s="14"/>
      <c r="T238" s="332"/>
    </row>
    <row r="239" spans="1:20" s="4" customFormat="1" ht="38.25" outlineLevel="1">
      <c r="A239" s="195" t="s">
        <v>134</v>
      </c>
      <c r="B239" s="196" t="s">
        <v>281</v>
      </c>
      <c r="C239" s="195" t="s">
        <v>182</v>
      </c>
      <c r="D239" s="14"/>
      <c r="E239" s="14"/>
      <c r="F239" s="14"/>
      <c r="G239" s="15"/>
      <c r="H239" s="15"/>
      <c r="I239" s="14"/>
      <c r="J239" s="139">
        <v>53</v>
      </c>
      <c r="K239" s="136" t="s">
        <v>58</v>
      </c>
      <c r="L239" s="132">
        <v>47</v>
      </c>
      <c r="M239" s="122" t="s">
        <v>110</v>
      </c>
      <c r="P239" s="134"/>
      <c r="Q239" s="14"/>
      <c r="R239" s="14"/>
      <c r="S239" s="14"/>
      <c r="T239" s="332"/>
    </row>
    <row r="240" spans="1:20" s="4" customFormat="1" ht="38.25" outlineLevel="1">
      <c r="A240" s="195" t="s">
        <v>135</v>
      </c>
      <c r="B240" s="196" t="s">
        <v>282</v>
      </c>
      <c r="C240" s="195" t="s">
        <v>182</v>
      </c>
      <c r="D240" s="14"/>
      <c r="E240" s="14"/>
      <c r="F240" s="14"/>
      <c r="G240" s="15"/>
      <c r="H240" s="15"/>
      <c r="I240" s="14"/>
      <c r="J240" s="139">
        <v>80</v>
      </c>
      <c r="K240" s="136" t="s">
        <v>85</v>
      </c>
      <c r="L240" s="132">
        <v>11100</v>
      </c>
      <c r="M240" s="130" t="s">
        <v>110</v>
      </c>
      <c r="P240" s="134"/>
      <c r="Q240" s="14"/>
      <c r="R240" s="14"/>
      <c r="S240" s="14"/>
      <c r="T240" s="332"/>
    </row>
    <row r="241" spans="1:20" s="4" customFormat="1" ht="38.25" outlineLevel="1">
      <c r="A241" s="195" t="s">
        <v>283</v>
      </c>
      <c r="B241" s="196" t="s">
        <v>284</v>
      </c>
      <c r="C241" s="195" t="s">
        <v>182</v>
      </c>
      <c r="D241" s="14"/>
      <c r="E241" s="14"/>
      <c r="F241" s="14"/>
      <c r="G241" s="15"/>
      <c r="H241" s="15"/>
      <c r="I241" s="14"/>
      <c r="J241" s="139">
        <v>54</v>
      </c>
      <c r="K241" s="136" t="s">
        <v>59</v>
      </c>
      <c r="L241" s="132">
        <v>22</v>
      </c>
      <c r="M241" s="130" t="s">
        <v>108</v>
      </c>
      <c r="P241" s="134"/>
      <c r="Q241" s="14"/>
      <c r="R241" s="14"/>
      <c r="S241" s="14"/>
      <c r="T241" s="332"/>
    </row>
    <row r="242" spans="1:20" s="4" customFormat="1" ht="38.25" outlineLevel="1">
      <c r="A242" s="195" t="s">
        <v>136</v>
      </c>
      <c r="B242" s="196" t="s">
        <v>285</v>
      </c>
      <c r="C242" s="195" t="s">
        <v>182</v>
      </c>
      <c r="D242" s="14"/>
      <c r="E242" s="14"/>
      <c r="F242" s="14"/>
      <c r="G242" s="15"/>
      <c r="H242" s="15"/>
      <c r="I242" s="14"/>
      <c r="J242" s="139">
        <v>55</v>
      </c>
      <c r="K242" s="136" t="s">
        <v>60</v>
      </c>
      <c r="L242" s="132">
        <v>49</v>
      </c>
      <c r="M242" s="130" t="s">
        <v>110</v>
      </c>
      <c r="P242" s="134"/>
      <c r="Q242" s="14"/>
      <c r="R242" s="14"/>
      <c r="S242" s="14"/>
      <c r="T242" s="332"/>
    </row>
    <row r="243" spans="1:20" s="4" customFormat="1" ht="38.25" outlineLevel="1">
      <c r="A243" s="195" t="s">
        <v>137</v>
      </c>
      <c r="B243" s="196" t="s">
        <v>286</v>
      </c>
      <c r="C243" s="195" t="s">
        <v>182</v>
      </c>
      <c r="D243" s="14"/>
      <c r="E243" s="14"/>
      <c r="F243" s="14"/>
      <c r="G243" s="15"/>
      <c r="H243" s="15"/>
      <c r="I243" s="14"/>
      <c r="J243" s="139">
        <v>56</v>
      </c>
      <c r="K243" s="136" t="s">
        <v>61</v>
      </c>
      <c r="L243" s="132">
        <v>50</v>
      </c>
      <c r="M243" s="122" t="s">
        <v>112</v>
      </c>
      <c r="P243" s="134"/>
      <c r="Q243" s="14"/>
      <c r="R243" s="14"/>
      <c r="S243" s="14"/>
      <c r="T243" s="332"/>
    </row>
    <row r="244" spans="1:20" s="4" customFormat="1" ht="25.5" outlineLevel="1">
      <c r="A244" s="195" t="s">
        <v>138</v>
      </c>
      <c r="B244" s="196" t="s">
        <v>287</v>
      </c>
      <c r="C244" s="195" t="s">
        <v>341</v>
      </c>
      <c r="D244" s="14"/>
      <c r="E244" s="14"/>
      <c r="F244" s="14"/>
      <c r="G244" s="15"/>
      <c r="H244" s="15"/>
      <c r="I244" s="14"/>
      <c r="J244" s="139">
        <v>57</v>
      </c>
      <c r="K244" s="136" t="s">
        <v>62</v>
      </c>
      <c r="L244" s="132">
        <v>52</v>
      </c>
      <c r="M244" s="127" t="s">
        <v>112</v>
      </c>
      <c r="P244" s="134"/>
      <c r="Q244" s="14"/>
      <c r="R244" s="14"/>
      <c r="S244" s="14"/>
      <c r="T244" s="332"/>
    </row>
    <row r="245" spans="1:20" s="4" customFormat="1" ht="38.25" outlineLevel="1">
      <c r="A245" s="195" t="s">
        <v>139</v>
      </c>
      <c r="B245" s="196" t="s">
        <v>288</v>
      </c>
      <c r="C245" s="195" t="s">
        <v>341</v>
      </c>
      <c r="D245" s="14"/>
      <c r="E245" s="14"/>
      <c r="F245" s="14"/>
      <c r="G245" s="15"/>
      <c r="H245" s="15"/>
      <c r="I245" s="14"/>
      <c r="J245" s="139">
        <v>58</v>
      </c>
      <c r="K245" s="136" t="s">
        <v>63</v>
      </c>
      <c r="L245" s="132">
        <v>53</v>
      </c>
      <c r="M245" s="130" t="s">
        <v>109</v>
      </c>
      <c r="P245" s="134"/>
      <c r="Q245" s="14"/>
      <c r="R245" s="14"/>
      <c r="S245" s="14"/>
      <c r="T245" s="332"/>
    </row>
    <row r="246" spans="1:20" s="4" customFormat="1" ht="25.5" outlineLevel="1">
      <c r="A246" s="195" t="s">
        <v>140</v>
      </c>
      <c r="B246" s="196" t="s">
        <v>289</v>
      </c>
      <c r="C246" s="195" t="s">
        <v>341</v>
      </c>
      <c r="D246" s="14"/>
      <c r="E246" s="14"/>
      <c r="F246" s="14"/>
      <c r="G246" s="15"/>
      <c r="H246" s="15"/>
      <c r="I246" s="14"/>
      <c r="J246" s="139">
        <v>59</v>
      </c>
      <c r="K246" s="136" t="s">
        <v>64</v>
      </c>
      <c r="L246" s="132">
        <v>54</v>
      </c>
      <c r="M246" s="130" t="s">
        <v>106</v>
      </c>
      <c r="P246" s="134"/>
      <c r="Q246" s="14"/>
      <c r="R246" s="14"/>
      <c r="S246" s="14"/>
      <c r="T246" s="332"/>
    </row>
    <row r="247" spans="1:20" s="4" customFormat="1" ht="38.25" outlineLevel="1">
      <c r="A247" s="195" t="s">
        <v>141</v>
      </c>
      <c r="B247" s="196" t="s">
        <v>290</v>
      </c>
      <c r="C247" s="195" t="s">
        <v>341</v>
      </c>
      <c r="D247" s="14"/>
      <c r="E247" s="14"/>
      <c r="F247" s="14"/>
      <c r="G247" s="15"/>
      <c r="H247" s="15"/>
      <c r="I247" s="14"/>
      <c r="J247" s="139">
        <v>60</v>
      </c>
      <c r="K247" s="136" t="s">
        <v>65</v>
      </c>
      <c r="L247" s="132">
        <v>56</v>
      </c>
      <c r="M247" s="125" t="s">
        <v>108</v>
      </c>
      <c r="P247" s="134"/>
      <c r="Q247" s="14"/>
      <c r="R247" s="14"/>
      <c r="S247" s="14"/>
      <c r="T247" s="332"/>
    </row>
    <row r="248" spans="1:20" s="4" customFormat="1" ht="25.5" outlineLevel="1">
      <c r="A248" s="195" t="s">
        <v>142</v>
      </c>
      <c r="B248" s="196" t="s">
        <v>291</v>
      </c>
      <c r="C248" s="195" t="s">
        <v>182</v>
      </c>
      <c r="D248" s="14"/>
      <c r="E248" s="14"/>
      <c r="F248" s="14"/>
      <c r="G248" s="15"/>
      <c r="H248" s="15"/>
      <c r="I248" s="14"/>
      <c r="J248" s="139">
        <v>27</v>
      </c>
      <c r="K248" s="136" t="s">
        <v>32</v>
      </c>
      <c r="L248" s="132">
        <v>57</v>
      </c>
      <c r="M248" s="127" t="s">
        <v>108</v>
      </c>
      <c r="P248" s="134"/>
      <c r="Q248" s="14"/>
      <c r="R248" s="14"/>
      <c r="S248" s="14"/>
      <c r="T248" s="332"/>
    </row>
    <row r="249" spans="1:20" s="4" customFormat="1" ht="25.5" outlineLevel="1">
      <c r="A249" s="195" t="s">
        <v>143</v>
      </c>
      <c r="B249" s="196" t="s">
        <v>292</v>
      </c>
      <c r="C249" s="195" t="s">
        <v>182</v>
      </c>
      <c r="D249" s="14"/>
      <c r="E249" s="14"/>
      <c r="F249" s="14"/>
      <c r="G249" s="15"/>
      <c r="H249" s="15"/>
      <c r="I249" s="14"/>
      <c r="J249" s="139">
        <v>28</v>
      </c>
      <c r="K249" s="136" t="s">
        <v>33</v>
      </c>
      <c r="L249" s="132">
        <v>5</v>
      </c>
      <c r="M249" s="130" t="s">
        <v>107</v>
      </c>
      <c r="P249" s="134"/>
      <c r="Q249" s="14"/>
      <c r="R249" s="14"/>
      <c r="S249" s="14"/>
      <c r="T249" s="332"/>
    </row>
    <row r="250" spans="1:20" s="4" customFormat="1" ht="25.5" outlineLevel="1">
      <c r="A250" s="195" t="s">
        <v>144</v>
      </c>
      <c r="B250" s="196" t="s">
        <v>293</v>
      </c>
      <c r="C250" s="195" t="s">
        <v>182</v>
      </c>
      <c r="D250" s="14"/>
      <c r="E250" s="14"/>
      <c r="F250" s="14"/>
      <c r="G250" s="15"/>
      <c r="H250" s="15"/>
      <c r="I250" s="14"/>
      <c r="J250" s="139">
        <v>61</v>
      </c>
      <c r="K250" s="136" t="s">
        <v>66</v>
      </c>
      <c r="L250" s="132">
        <v>58</v>
      </c>
      <c r="M250" s="125" t="s">
        <v>110</v>
      </c>
      <c r="P250" s="134"/>
      <c r="Q250" s="14"/>
      <c r="R250" s="14"/>
      <c r="S250" s="14"/>
      <c r="T250" s="332"/>
    </row>
    <row r="251" spans="1:20" s="4" customFormat="1" ht="51" outlineLevel="1">
      <c r="A251" s="195" t="s">
        <v>145</v>
      </c>
      <c r="B251" s="196" t="s">
        <v>294</v>
      </c>
      <c r="C251" s="195" t="s">
        <v>341</v>
      </c>
      <c r="D251" s="14"/>
      <c r="E251" s="14"/>
      <c r="F251" s="14"/>
      <c r="G251" s="15"/>
      <c r="H251" s="15"/>
      <c r="I251" s="14"/>
      <c r="J251" s="139">
        <v>1</v>
      </c>
      <c r="K251" s="136" t="s">
        <v>6</v>
      </c>
      <c r="L251" s="132">
        <v>79</v>
      </c>
      <c r="M251" s="124" t="s">
        <v>114</v>
      </c>
      <c r="P251" s="134"/>
      <c r="Q251" s="14"/>
      <c r="R251" s="14"/>
      <c r="S251" s="14"/>
      <c r="T251" s="332"/>
    </row>
    <row r="252" spans="1:20" s="4" customFormat="1" ht="25.5" outlineLevel="1">
      <c r="A252" s="195" t="s">
        <v>146</v>
      </c>
      <c r="B252" s="196" t="s">
        <v>295</v>
      </c>
      <c r="C252" s="195" t="s">
        <v>341</v>
      </c>
      <c r="D252" s="14"/>
      <c r="E252" s="14"/>
      <c r="F252" s="14"/>
      <c r="G252" s="15"/>
      <c r="H252" s="15"/>
      <c r="I252" s="14"/>
      <c r="J252" s="139">
        <v>2</v>
      </c>
      <c r="K252" s="136" t="s">
        <v>7</v>
      </c>
      <c r="L252" s="132">
        <v>84</v>
      </c>
      <c r="M252" s="130" t="s">
        <v>112</v>
      </c>
      <c r="P252" s="134"/>
      <c r="Q252" s="14"/>
      <c r="R252" s="14"/>
      <c r="S252" s="14"/>
      <c r="T252" s="332"/>
    </row>
    <row r="253" spans="1:20" s="4" customFormat="1" ht="51" outlineLevel="1">
      <c r="A253" s="195" t="s">
        <v>147</v>
      </c>
      <c r="B253" s="196" t="s">
        <v>296</v>
      </c>
      <c r="C253" s="195" t="s">
        <v>341</v>
      </c>
      <c r="D253" s="14"/>
      <c r="E253" s="14"/>
      <c r="F253" s="14"/>
      <c r="G253" s="15"/>
      <c r="H253" s="15"/>
      <c r="I253" s="14"/>
      <c r="J253" s="139">
        <v>3</v>
      </c>
      <c r="K253" s="136" t="s">
        <v>8</v>
      </c>
      <c r="L253" s="132">
        <v>80</v>
      </c>
      <c r="M253" s="131" t="s">
        <v>108</v>
      </c>
      <c r="P253" s="134"/>
      <c r="Q253" s="14"/>
      <c r="R253" s="14"/>
      <c r="S253" s="14"/>
      <c r="T253" s="332"/>
    </row>
    <row r="254" spans="1:20" s="4" customFormat="1" ht="38.25" outlineLevel="1">
      <c r="A254" s="195" t="s">
        <v>148</v>
      </c>
      <c r="B254" s="196" t="s">
        <v>297</v>
      </c>
      <c r="C254" s="195" t="s">
        <v>341</v>
      </c>
      <c r="D254" s="14"/>
      <c r="E254" s="14"/>
      <c r="F254" s="14"/>
      <c r="G254" s="15"/>
      <c r="H254" s="15"/>
      <c r="I254" s="14"/>
      <c r="J254" s="139">
        <v>4</v>
      </c>
      <c r="K254" s="136" t="s">
        <v>9</v>
      </c>
      <c r="L254" s="132">
        <v>81</v>
      </c>
      <c r="M254" s="130" t="s">
        <v>112</v>
      </c>
      <c r="P254" s="134"/>
      <c r="Q254" s="14"/>
      <c r="R254" s="14"/>
      <c r="S254" s="14"/>
      <c r="T254" s="332"/>
    </row>
    <row r="255" spans="1:20" s="4" customFormat="1" ht="38.25" outlineLevel="1">
      <c r="A255" s="195" t="s">
        <v>149</v>
      </c>
      <c r="B255" s="196" t="s">
        <v>298</v>
      </c>
      <c r="C255" s="195" t="s">
        <v>341</v>
      </c>
      <c r="D255" s="14"/>
      <c r="E255" s="14"/>
      <c r="F255" s="14"/>
      <c r="G255" s="15"/>
      <c r="H255" s="15"/>
      <c r="I255" s="14"/>
      <c r="J255" s="139">
        <v>5</v>
      </c>
      <c r="K255" s="136" t="s">
        <v>10</v>
      </c>
      <c r="L255" s="132">
        <v>82</v>
      </c>
      <c r="M255" s="127" t="s">
        <v>111</v>
      </c>
      <c r="P255" s="134"/>
      <c r="Q255" s="14"/>
      <c r="R255" s="14"/>
      <c r="S255" s="14"/>
      <c r="T255" s="332"/>
    </row>
    <row r="256" spans="1:20" s="4" customFormat="1" ht="51" outlineLevel="1">
      <c r="A256" s="195" t="s">
        <v>150</v>
      </c>
      <c r="B256" s="196" t="s">
        <v>299</v>
      </c>
      <c r="C256" s="195" t="s">
        <v>181</v>
      </c>
      <c r="D256" s="14"/>
      <c r="E256" s="14"/>
      <c r="F256" s="14"/>
      <c r="G256" s="15"/>
      <c r="H256" s="15"/>
      <c r="I256" s="14"/>
      <c r="J256" s="139">
        <v>6</v>
      </c>
      <c r="K256" s="136" t="s">
        <v>11</v>
      </c>
      <c r="L256" s="132">
        <v>26</v>
      </c>
      <c r="M256" s="130" t="s">
        <v>111</v>
      </c>
      <c r="P256" s="134"/>
      <c r="Q256" s="14"/>
      <c r="R256" s="14"/>
      <c r="S256" s="14"/>
      <c r="T256" s="332"/>
    </row>
    <row r="257" spans="1:20" s="4" customFormat="1" ht="38.25" outlineLevel="1">
      <c r="A257" s="195" t="s">
        <v>151</v>
      </c>
      <c r="B257" s="196" t="s">
        <v>300</v>
      </c>
      <c r="C257" s="195" t="s">
        <v>181</v>
      </c>
      <c r="D257" s="14"/>
      <c r="E257" s="14"/>
      <c r="F257" s="14"/>
      <c r="G257" s="15"/>
      <c r="H257" s="15"/>
      <c r="I257" s="14"/>
      <c r="J257" s="139">
        <v>8</v>
      </c>
      <c r="K257" s="136" t="s">
        <v>13</v>
      </c>
      <c r="L257" s="132">
        <v>85</v>
      </c>
      <c r="M257" s="129" t="s">
        <v>114</v>
      </c>
      <c r="P257" s="134"/>
      <c r="Q257" s="14"/>
      <c r="R257" s="14"/>
      <c r="S257" s="14"/>
      <c r="T257" s="332"/>
    </row>
    <row r="258" spans="1:20" s="4" customFormat="1" ht="38.25" outlineLevel="1">
      <c r="A258" s="195" t="s">
        <v>152</v>
      </c>
      <c r="B258" s="196" t="s">
        <v>301</v>
      </c>
      <c r="C258" s="195" t="s">
        <v>181</v>
      </c>
      <c r="D258" s="14"/>
      <c r="E258" s="14"/>
      <c r="F258" s="14"/>
      <c r="G258" s="15"/>
      <c r="H258" s="15"/>
      <c r="I258" s="14"/>
      <c r="J258" s="139">
        <v>10</v>
      </c>
      <c r="K258" s="136" t="s">
        <v>15</v>
      </c>
      <c r="L258" s="132">
        <v>86</v>
      </c>
      <c r="M258" s="130" t="s">
        <v>110</v>
      </c>
      <c r="P258" s="134"/>
      <c r="Q258" s="14"/>
      <c r="R258" s="14"/>
      <c r="S258" s="14"/>
      <c r="T258" s="332"/>
    </row>
    <row r="259" spans="1:20" s="4" customFormat="1" ht="25.5" outlineLevel="1">
      <c r="A259" s="195" t="s">
        <v>153</v>
      </c>
      <c r="B259" s="196" t="s">
        <v>302</v>
      </c>
      <c r="C259" s="195" t="s">
        <v>181</v>
      </c>
      <c r="D259" s="14"/>
      <c r="E259" s="14"/>
      <c r="F259" s="14"/>
      <c r="G259" s="15"/>
      <c r="H259" s="15"/>
      <c r="I259" s="14"/>
      <c r="J259" s="139">
        <v>11</v>
      </c>
      <c r="K259" s="136" t="s">
        <v>16</v>
      </c>
      <c r="L259" s="132">
        <v>87</v>
      </c>
      <c r="M259" s="127" t="s">
        <v>110</v>
      </c>
      <c r="P259" s="134"/>
      <c r="Q259" s="14"/>
      <c r="R259" s="14"/>
      <c r="S259" s="14"/>
      <c r="T259" s="332"/>
    </row>
    <row r="260" spans="1:20" s="4" customFormat="1" ht="38.25" outlineLevel="1">
      <c r="A260" s="195" t="s">
        <v>154</v>
      </c>
      <c r="B260" s="196" t="s">
        <v>303</v>
      </c>
      <c r="C260" s="195" t="s">
        <v>181</v>
      </c>
      <c r="D260" s="14"/>
      <c r="E260" s="14"/>
      <c r="F260" s="14"/>
      <c r="G260" s="15"/>
      <c r="H260" s="15"/>
      <c r="I260" s="14"/>
      <c r="J260" s="139">
        <v>12</v>
      </c>
      <c r="K260" s="136" t="s">
        <v>17</v>
      </c>
      <c r="L260" s="132">
        <v>88</v>
      </c>
      <c r="M260" s="124" t="s">
        <v>108</v>
      </c>
      <c r="P260" s="134"/>
      <c r="Q260" s="14"/>
      <c r="R260" s="14"/>
      <c r="S260" s="14"/>
      <c r="T260" s="332"/>
    </row>
    <row r="261" spans="1:20" s="4" customFormat="1" ht="51" outlineLevel="1">
      <c r="A261" s="195" t="s">
        <v>155</v>
      </c>
      <c r="B261" s="196" t="s">
        <v>304</v>
      </c>
      <c r="C261" s="195" t="s">
        <v>181</v>
      </c>
      <c r="D261" s="14"/>
      <c r="E261" s="14"/>
      <c r="F261" s="14"/>
      <c r="G261" s="15"/>
      <c r="H261" s="15"/>
      <c r="I261" s="14"/>
      <c r="J261" s="139">
        <v>13</v>
      </c>
      <c r="K261" s="136" t="s">
        <v>18</v>
      </c>
      <c r="L261" s="132">
        <v>89</v>
      </c>
      <c r="M261" s="127" t="s">
        <v>108</v>
      </c>
      <c r="P261" s="134"/>
      <c r="Q261" s="14"/>
      <c r="R261" s="14"/>
      <c r="S261" s="14"/>
      <c r="T261" s="332"/>
    </row>
    <row r="262" spans="1:20" s="4" customFormat="1" ht="38.25" outlineLevel="1">
      <c r="A262" s="195" t="s">
        <v>156</v>
      </c>
      <c r="B262" s="196" t="s">
        <v>305</v>
      </c>
      <c r="C262" s="195" t="s">
        <v>182</v>
      </c>
      <c r="D262" s="14"/>
      <c r="E262" s="14"/>
      <c r="F262" s="14"/>
      <c r="G262" s="15"/>
      <c r="H262" s="15"/>
      <c r="I262" s="14"/>
      <c r="J262" s="139">
        <v>14</v>
      </c>
      <c r="K262" s="136" t="s">
        <v>19</v>
      </c>
      <c r="L262" s="132">
        <v>98</v>
      </c>
      <c r="M262" s="125" t="s">
        <v>107</v>
      </c>
      <c r="P262" s="134"/>
      <c r="Q262" s="14"/>
      <c r="R262" s="14"/>
      <c r="S262" s="14"/>
      <c r="T262" s="332"/>
    </row>
    <row r="263" spans="1:20" s="4" customFormat="1" ht="63.75" outlineLevel="1">
      <c r="A263" s="195" t="s">
        <v>157</v>
      </c>
      <c r="B263" s="196" t="s">
        <v>306</v>
      </c>
      <c r="C263" s="195" t="s">
        <v>182</v>
      </c>
      <c r="D263" s="14"/>
      <c r="E263" s="14"/>
      <c r="F263" s="14"/>
      <c r="G263" s="15"/>
      <c r="H263" s="15"/>
      <c r="I263" s="14"/>
      <c r="J263" s="139">
        <v>15</v>
      </c>
      <c r="K263" s="136" t="s">
        <v>20</v>
      </c>
      <c r="L263" s="132">
        <v>90</v>
      </c>
      <c r="M263" s="125" t="s">
        <v>111</v>
      </c>
      <c r="P263" s="134"/>
      <c r="Q263" s="14"/>
      <c r="R263" s="14"/>
      <c r="S263" s="14"/>
      <c r="T263" s="332"/>
    </row>
    <row r="264" spans="1:20" s="4" customFormat="1" ht="76.5" outlineLevel="1">
      <c r="A264" s="195" t="s">
        <v>158</v>
      </c>
      <c r="B264" s="196" t="s">
        <v>307</v>
      </c>
      <c r="C264" s="195" t="s">
        <v>182</v>
      </c>
      <c r="D264" s="14"/>
      <c r="E264" s="14"/>
      <c r="F264" s="14"/>
      <c r="G264" s="15"/>
      <c r="H264" s="15"/>
      <c r="I264" s="14"/>
      <c r="J264" s="139">
        <v>16</v>
      </c>
      <c r="K264" s="136" t="s">
        <v>21</v>
      </c>
      <c r="L264" s="132">
        <v>92</v>
      </c>
      <c r="M264" s="124" t="s">
        <v>108</v>
      </c>
      <c r="P264" s="134"/>
      <c r="Q264" s="14"/>
      <c r="R264" s="14"/>
      <c r="S264" s="14"/>
      <c r="T264" s="332"/>
    </row>
    <row r="265" spans="1:20" s="4" customFormat="1" ht="25.5" outlineLevel="1">
      <c r="A265" s="195" t="s">
        <v>159</v>
      </c>
      <c r="B265" s="196" t="s">
        <v>308</v>
      </c>
      <c r="C265" s="195" t="s">
        <v>182</v>
      </c>
      <c r="D265" s="14"/>
      <c r="E265" s="14"/>
      <c r="F265" s="14"/>
      <c r="G265" s="15"/>
      <c r="H265" s="15"/>
      <c r="I265" s="14"/>
      <c r="J265" s="139">
        <v>17</v>
      </c>
      <c r="K265" s="136" t="s">
        <v>22</v>
      </c>
      <c r="L265" s="132">
        <v>93</v>
      </c>
      <c r="M265" s="130" t="s">
        <v>112</v>
      </c>
      <c r="P265" s="134"/>
      <c r="Q265" s="14"/>
      <c r="R265" s="14"/>
      <c r="S265" s="14"/>
      <c r="T265" s="332"/>
    </row>
    <row r="266" spans="1:20" s="4" customFormat="1" ht="38.25" outlineLevel="1">
      <c r="A266" s="195" t="s">
        <v>160</v>
      </c>
      <c r="B266" s="196" t="s">
        <v>309</v>
      </c>
      <c r="C266" s="195" t="s">
        <v>182</v>
      </c>
      <c r="D266" s="14"/>
      <c r="E266" s="14"/>
      <c r="F266" s="14"/>
      <c r="G266" s="15"/>
      <c r="H266" s="15"/>
      <c r="I266" s="14"/>
      <c r="J266" s="139">
        <v>19</v>
      </c>
      <c r="K266" s="136" t="s">
        <v>24</v>
      </c>
      <c r="L266" s="132">
        <v>95</v>
      </c>
      <c r="M266" s="124" t="s">
        <v>112</v>
      </c>
      <c r="P266" s="134"/>
      <c r="Q266" s="14"/>
      <c r="R266" s="14"/>
      <c r="S266" s="14"/>
      <c r="T266" s="332"/>
    </row>
    <row r="267" spans="1:20" s="4" customFormat="1" ht="38.25" outlineLevel="1">
      <c r="A267" s="195" t="s">
        <v>164</v>
      </c>
      <c r="B267" s="196" t="s">
        <v>310</v>
      </c>
      <c r="C267" s="195" t="s">
        <v>341</v>
      </c>
      <c r="D267" s="14"/>
      <c r="E267" s="14"/>
      <c r="F267" s="14"/>
      <c r="G267" s="15"/>
      <c r="H267" s="15"/>
      <c r="I267" s="14"/>
      <c r="J267" s="139">
        <v>62</v>
      </c>
      <c r="K267" s="136" t="s">
        <v>67</v>
      </c>
      <c r="L267" s="132">
        <v>60</v>
      </c>
      <c r="M267" s="127" t="s">
        <v>114</v>
      </c>
      <c r="P267" s="134"/>
      <c r="Q267" s="14"/>
      <c r="R267" s="14"/>
      <c r="S267" s="14"/>
      <c r="T267" s="332"/>
    </row>
    <row r="268" spans="1:20" s="4" customFormat="1" ht="25.5" outlineLevel="1">
      <c r="A268" s="195" t="s">
        <v>165</v>
      </c>
      <c r="B268" s="196" t="s">
        <v>311</v>
      </c>
      <c r="C268" s="195" t="s">
        <v>341</v>
      </c>
      <c r="D268" s="14"/>
      <c r="E268" s="14"/>
      <c r="F268" s="14"/>
      <c r="G268" s="15"/>
      <c r="H268" s="15"/>
      <c r="I268" s="14"/>
      <c r="J268" s="139">
        <v>63</v>
      </c>
      <c r="K268" s="136" t="s">
        <v>68</v>
      </c>
      <c r="L268" s="132">
        <v>61</v>
      </c>
      <c r="M268" s="122" t="s">
        <v>106</v>
      </c>
      <c r="P268" s="134"/>
      <c r="Q268" s="14"/>
      <c r="R268" s="14"/>
      <c r="S268" s="14"/>
      <c r="T268" s="332"/>
    </row>
    <row r="269" spans="1:20" s="4" customFormat="1" ht="25.5" outlineLevel="1">
      <c r="A269" s="195" t="s">
        <v>166</v>
      </c>
      <c r="B269" s="196" t="s">
        <v>312</v>
      </c>
      <c r="C269" s="195" t="s">
        <v>181</v>
      </c>
      <c r="D269" s="14"/>
      <c r="E269" s="14"/>
      <c r="F269" s="14"/>
      <c r="G269" s="15"/>
      <c r="H269" s="15"/>
      <c r="I269" s="14"/>
      <c r="J269" s="139">
        <v>64</v>
      </c>
      <c r="K269" s="136" t="s">
        <v>69</v>
      </c>
      <c r="L269" s="132">
        <v>36</v>
      </c>
      <c r="M269" s="130" t="s">
        <v>108</v>
      </c>
      <c r="P269" s="134"/>
      <c r="Q269" s="14"/>
      <c r="R269" s="14"/>
      <c r="S269" s="14"/>
      <c r="T269" s="332"/>
    </row>
    <row r="270" spans="1:20" s="4" customFormat="1" ht="38.25" outlineLevel="1">
      <c r="A270" s="195" t="s">
        <v>167</v>
      </c>
      <c r="B270" s="196" t="s">
        <v>313</v>
      </c>
      <c r="C270" s="195" t="s">
        <v>181</v>
      </c>
      <c r="D270" s="14"/>
      <c r="E270" s="14"/>
      <c r="F270" s="14"/>
      <c r="G270" s="15"/>
      <c r="H270" s="15"/>
      <c r="I270" s="14"/>
      <c r="J270" s="139">
        <v>65</v>
      </c>
      <c r="K270" s="136" t="s">
        <v>70</v>
      </c>
      <c r="L270" s="132">
        <v>63</v>
      </c>
      <c r="M270" s="124" t="s">
        <v>108</v>
      </c>
      <c r="P270" s="134"/>
      <c r="Q270" s="14"/>
      <c r="R270" s="14"/>
      <c r="S270" s="14"/>
      <c r="T270" s="332"/>
    </row>
    <row r="271" spans="1:20" s="4" customFormat="1" ht="38.25" outlineLevel="1">
      <c r="A271" s="195" t="s">
        <v>168</v>
      </c>
      <c r="B271" s="196" t="s">
        <v>314</v>
      </c>
      <c r="C271" s="195" t="s">
        <v>182</v>
      </c>
      <c r="D271" s="174"/>
      <c r="E271" s="174"/>
      <c r="F271" s="14"/>
      <c r="G271" s="15"/>
      <c r="H271" s="15"/>
      <c r="I271" s="14"/>
      <c r="J271" s="139">
        <v>66</v>
      </c>
      <c r="K271" s="136" t="s">
        <v>71</v>
      </c>
      <c r="L271" s="132">
        <v>64</v>
      </c>
      <c r="M271" s="124" t="s">
        <v>107</v>
      </c>
      <c r="P271" s="134"/>
      <c r="Q271" s="14"/>
      <c r="R271" s="14"/>
      <c r="S271" s="14"/>
      <c r="T271" s="332"/>
    </row>
    <row r="272" spans="1:20" s="4" customFormat="1" ht="38.25" outlineLevel="1">
      <c r="A272" s="195" t="s">
        <v>169</v>
      </c>
      <c r="B272" s="196" t="s">
        <v>315</v>
      </c>
      <c r="C272" s="195" t="s">
        <v>182</v>
      </c>
      <c r="D272" s="14"/>
      <c r="E272" s="14"/>
      <c r="F272" s="14"/>
      <c r="G272" s="15"/>
      <c r="H272" s="15"/>
      <c r="I272" s="14"/>
      <c r="J272" s="139">
        <v>67</v>
      </c>
      <c r="K272" s="136" t="s">
        <v>72</v>
      </c>
      <c r="L272" s="132">
        <v>65</v>
      </c>
      <c r="M272" s="129" t="s">
        <v>113</v>
      </c>
      <c r="P272" s="134"/>
      <c r="Q272" s="14"/>
      <c r="R272" s="14"/>
      <c r="S272" s="14"/>
      <c r="T272" s="332"/>
    </row>
    <row r="273" spans="1:20" s="4" customFormat="1" ht="38.25" outlineLevel="1">
      <c r="A273" s="195" t="s">
        <v>170</v>
      </c>
      <c r="B273" s="196" t="s">
        <v>316</v>
      </c>
      <c r="C273" s="195" t="s">
        <v>182</v>
      </c>
      <c r="D273" s="14"/>
      <c r="E273" s="14"/>
      <c r="F273" s="14"/>
      <c r="G273" s="15"/>
      <c r="H273" s="15"/>
      <c r="I273" s="14"/>
      <c r="J273" s="139">
        <v>68</v>
      </c>
      <c r="K273" s="136" t="s">
        <v>73</v>
      </c>
      <c r="L273" s="132">
        <v>66</v>
      </c>
      <c r="M273" s="131" t="s">
        <v>106</v>
      </c>
      <c r="P273" s="134"/>
      <c r="Q273" s="14"/>
      <c r="R273" s="14"/>
      <c r="S273" s="14"/>
      <c r="T273" s="332"/>
    </row>
    <row r="274" spans="1:20" s="4" customFormat="1" ht="38.25" outlineLevel="1">
      <c r="A274" s="195" t="s">
        <v>171</v>
      </c>
      <c r="B274" s="196" t="s">
        <v>317</v>
      </c>
      <c r="C274" s="195" t="s">
        <v>182</v>
      </c>
      <c r="D274" s="14"/>
      <c r="E274" s="14"/>
      <c r="F274" s="14"/>
      <c r="G274" s="15"/>
      <c r="H274" s="15"/>
      <c r="I274" s="14"/>
      <c r="J274" s="139">
        <v>29</v>
      </c>
      <c r="K274" s="136" t="s">
        <v>34</v>
      </c>
      <c r="L274" s="132">
        <v>7</v>
      </c>
      <c r="M274" s="130" t="s">
        <v>111</v>
      </c>
      <c r="P274" s="134"/>
      <c r="Q274" s="14"/>
      <c r="R274" s="14"/>
      <c r="S274" s="14"/>
      <c r="T274" s="332"/>
    </row>
    <row r="275" spans="1:20" s="4" customFormat="1" ht="38.25" outlineLevel="1">
      <c r="A275" s="195" t="s">
        <v>172</v>
      </c>
      <c r="B275" s="196" t="s">
        <v>318</v>
      </c>
      <c r="C275" s="195" t="s">
        <v>182</v>
      </c>
      <c r="D275" s="14"/>
      <c r="E275" s="14"/>
      <c r="F275" s="14"/>
      <c r="G275" s="15"/>
      <c r="H275" s="15"/>
      <c r="I275" s="14"/>
      <c r="J275" s="139">
        <v>69</v>
      </c>
      <c r="K275" s="136" t="s">
        <v>74</v>
      </c>
      <c r="L275" s="132">
        <v>68</v>
      </c>
      <c r="M275" s="130" t="s">
        <v>106</v>
      </c>
      <c r="P275" s="134"/>
      <c r="Q275" s="14"/>
      <c r="R275" s="14"/>
      <c r="S275" s="14"/>
      <c r="T275" s="332"/>
    </row>
    <row r="276" spans="1:20" s="4" customFormat="1" ht="25.5" outlineLevel="1">
      <c r="A276" s="195" t="s">
        <v>173</v>
      </c>
      <c r="B276" s="196" t="s">
        <v>319</v>
      </c>
      <c r="C276" s="195" t="s">
        <v>182</v>
      </c>
      <c r="D276" s="14"/>
      <c r="E276" s="14"/>
      <c r="F276" s="14"/>
      <c r="G276" s="15"/>
      <c r="H276" s="15"/>
      <c r="I276" s="14"/>
      <c r="J276" s="139">
        <v>70</v>
      </c>
      <c r="K276" s="136" t="s">
        <v>75</v>
      </c>
      <c r="L276" s="132">
        <v>28</v>
      </c>
      <c r="M276" s="130" t="s">
        <v>106</v>
      </c>
      <c r="P276" s="134"/>
      <c r="Q276" s="14"/>
      <c r="R276" s="14"/>
      <c r="S276" s="14"/>
      <c r="T276" s="332"/>
    </row>
    <row r="277" spans="1:20" s="4" customFormat="1" ht="25.5" outlineLevel="1">
      <c r="A277" s="195" t="s">
        <v>174</v>
      </c>
      <c r="B277" s="196" t="s">
        <v>320</v>
      </c>
      <c r="C277" s="195" t="s">
        <v>182</v>
      </c>
      <c r="D277" s="14"/>
      <c r="E277" s="14"/>
      <c r="F277" s="14"/>
      <c r="G277" s="15"/>
      <c r="H277" s="15"/>
      <c r="I277" s="14"/>
      <c r="J277" s="139">
        <v>71</v>
      </c>
      <c r="K277" s="136" t="s">
        <v>76</v>
      </c>
      <c r="L277" s="132">
        <v>69</v>
      </c>
      <c r="M277" s="125" t="s">
        <v>112</v>
      </c>
      <c r="P277" s="134"/>
      <c r="Q277" s="14"/>
      <c r="R277" s="14"/>
      <c r="S277" s="14"/>
      <c r="T277" s="332"/>
    </row>
    <row r="278" spans="1:20" s="4" customFormat="1" ht="25.5" outlineLevel="1">
      <c r="A278" s="195" t="s">
        <v>175</v>
      </c>
      <c r="B278" s="196" t="s">
        <v>321</v>
      </c>
      <c r="C278" s="195" t="s">
        <v>182</v>
      </c>
      <c r="D278" s="14"/>
      <c r="E278" s="14"/>
      <c r="F278" s="14"/>
      <c r="G278" s="15"/>
      <c r="H278" s="15"/>
      <c r="I278" s="14"/>
      <c r="J278" s="139">
        <v>72</v>
      </c>
      <c r="K278" s="136" t="s">
        <v>77</v>
      </c>
      <c r="L278" s="132">
        <v>70</v>
      </c>
      <c r="M278" s="130" t="s">
        <v>106</v>
      </c>
      <c r="P278" s="134"/>
      <c r="Q278" s="14"/>
      <c r="R278" s="14"/>
      <c r="S278" s="14"/>
      <c r="T278" s="332"/>
    </row>
    <row r="279" spans="1:20" s="4" customFormat="1" ht="25.5" outlineLevel="1">
      <c r="A279" s="195" t="s">
        <v>176</v>
      </c>
      <c r="B279" s="196" t="s">
        <v>322</v>
      </c>
      <c r="C279" s="195" t="s">
        <v>182</v>
      </c>
      <c r="D279" s="14"/>
      <c r="E279" s="14"/>
      <c r="F279" s="14"/>
      <c r="G279" s="15"/>
      <c r="H279" s="15"/>
      <c r="I279" s="14"/>
      <c r="J279" s="139">
        <v>73</v>
      </c>
      <c r="K279" s="136" t="s">
        <v>78</v>
      </c>
      <c r="L279" s="132">
        <v>71</v>
      </c>
      <c r="M279" s="131" t="s">
        <v>113</v>
      </c>
      <c r="P279" s="134"/>
      <c r="Q279" s="14"/>
      <c r="R279" s="14"/>
      <c r="S279" s="14"/>
      <c r="T279" s="332"/>
    </row>
    <row r="280" spans="1:20" s="4" customFormat="1" ht="51" outlineLevel="1">
      <c r="A280" s="195" t="s">
        <v>323</v>
      </c>
      <c r="B280" s="196" t="s">
        <v>324</v>
      </c>
      <c r="C280" s="195" t="s">
        <v>341</v>
      </c>
      <c r="D280" s="14"/>
      <c r="E280" s="14"/>
      <c r="F280" s="14"/>
      <c r="G280" s="15"/>
      <c r="H280" s="15"/>
      <c r="I280" s="14"/>
      <c r="J280" s="139">
        <v>18</v>
      </c>
      <c r="K280" s="136" t="s">
        <v>23</v>
      </c>
      <c r="L280" s="132">
        <v>94</v>
      </c>
      <c r="M280" s="124" t="s">
        <v>108</v>
      </c>
      <c r="P280" s="134"/>
      <c r="Q280" s="14"/>
      <c r="R280" s="14"/>
      <c r="S280" s="14"/>
      <c r="T280" s="332"/>
    </row>
    <row r="281" spans="1:20" s="4" customFormat="1" ht="38.25" outlineLevel="1">
      <c r="A281" s="195" t="s">
        <v>325</v>
      </c>
      <c r="B281" s="196" t="s">
        <v>326</v>
      </c>
      <c r="C281" s="195" t="s">
        <v>341</v>
      </c>
      <c r="D281" s="14"/>
      <c r="E281" s="14"/>
      <c r="F281" s="14"/>
      <c r="G281" s="15"/>
      <c r="H281" s="15"/>
      <c r="I281" s="14"/>
      <c r="J281" s="139">
        <v>74</v>
      </c>
      <c r="K281" s="136" t="s">
        <v>79</v>
      </c>
      <c r="L281" s="132">
        <v>73</v>
      </c>
      <c r="M281" s="131" t="s">
        <v>108</v>
      </c>
      <c r="P281" s="134"/>
      <c r="Q281" s="14"/>
      <c r="R281" s="14"/>
      <c r="S281" s="14"/>
      <c r="T281" s="332"/>
    </row>
    <row r="282" spans="1:20" s="4" customFormat="1" ht="25.5" outlineLevel="1">
      <c r="A282" s="195" t="s">
        <v>327</v>
      </c>
      <c r="B282" s="196" t="s">
        <v>328</v>
      </c>
      <c r="C282" s="195" t="s">
        <v>341</v>
      </c>
      <c r="D282" s="14"/>
      <c r="E282" s="14"/>
      <c r="F282" s="14"/>
      <c r="G282" s="15"/>
      <c r="H282" s="15"/>
      <c r="I282" s="14"/>
      <c r="J282" s="139">
        <v>30</v>
      </c>
      <c r="K282" s="136" t="s">
        <v>35</v>
      </c>
      <c r="L282" s="132">
        <v>8</v>
      </c>
      <c r="M282" s="130" t="s">
        <v>107</v>
      </c>
      <c r="P282" s="134"/>
      <c r="Q282" s="14"/>
      <c r="R282" s="14"/>
      <c r="S282" s="14"/>
      <c r="T282" s="332"/>
    </row>
    <row r="283" spans="1:20" s="4" customFormat="1" ht="76.5" outlineLevel="1">
      <c r="A283" s="195" t="s">
        <v>329</v>
      </c>
      <c r="B283" s="196" t="s">
        <v>330</v>
      </c>
      <c r="C283" s="195" t="s">
        <v>341</v>
      </c>
      <c r="D283" s="14"/>
      <c r="E283" s="14"/>
      <c r="F283" s="14"/>
      <c r="G283" s="15"/>
      <c r="H283" s="15"/>
      <c r="I283" s="14"/>
      <c r="J283" s="139">
        <v>81</v>
      </c>
      <c r="K283" s="136" t="s">
        <v>86</v>
      </c>
      <c r="L283" s="132">
        <v>71100</v>
      </c>
      <c r="M283" s="130" t="s">
        <v>113</v>
      </c>
      <c r="P283" s="134"/>
      <c r="Q283" s="14"/>
      <c r="R283" s="14"/>
      <c r="S283" s="14"/>
      <c r="T283" s="332"/>
    </row>
    <row r="284" spans="1:20" s="4" customFormat="1" ht="38.25" outlineLevel="1">
      <c r="A284" s="195" t="s">
        <v>331</v>
      </c>
      <c r="B284" s="196" t="s">
        <v>332</v>
      </c>
      <c r="C284" s="195" t="s">
        <v>341</v>
      </c>
      <c r="D284" s="14"/>
      <c r="E284" s="14"/>
      <c r="F284" s="14"/>
      <c r="G284" s="15"/>
      <c r="H284" s="15"/>
      <c r="I284" s="14"/>
      <c r="J284" s="139">
        <v>75</v>
      </c>
      <c r="K284" s="136" t="s">
        <v>80</v>
      </c>
      <c r="L284" s="132">
        <v>75</v>
      </c>
      <c r="M284" s="127" t="s">
        <v>113</v>
      </c>
      <c r="P284" s="134"/>
      <c r="Q284" s="14"/>
      <c r="R284" s="14"/>
      <c r="S284" s="14"/>
      <c r="T284" s="332"/>
    </row>
    <row r="285" spans="1:20" s="4" customFormat="1" ht="51" outlineLevel="1">
      <c r="A285" s="195" t="s">
        <v>333</v>
      </c>
      <c r="B285" s="196" t="s">
        <v>334</v>
      </c>
      <c r="C285" s="195" t="s">
        <v>182</v>
      </c>
      <c r="D285" s="14"/>
      <c r="E285" s="14"/>
      <c r="F285" s="14"/>
      <c r="G285" s="15"/>
      <c r="H285" s="15"/>
      <c r="I285" s="14"/>
      <c r="J285" s="139">
        <v>20</v>
      </c>
      <c r="K285" s="136" t="s">
        <v>25</v>
      </c>
      <c r="L285" s="132">
        <v>96</v>
      </c>
      <c r="M285" s="129" t="s">
        <v>111</v>
      </c>
      <c r="P285" s="134"/>
      <c r="Q285" s="14"/>
      <c r="R285" s="14"/>
      <c r="S285" s="14"/>
      <c r="T285" s="332"/>
    </row>
    <row r="286" spans="1:20" s="4" customFormat="1" ht="63.75" outlineLevel="1">
      <c r="A286" s="195" t="s">
        <v>335</v>
      </c>
      <c r="B286" s="196" t="s">
        <v>336</v>
      </c>
      <c r="C286" s="195" t="s">
        <v>182</v>
      </c>
      <c r="D286" s="14"/>
      <c r="E286" s="14"/>
      <c r="F286" s="14"/>
      <c r="G286" s="15"/>
      <c r="H286" s="15"/>
      <c r="I286" s="14"/>
      <c r="J286" s="139">
        <v>21</v>
      </c>
      <c r="K286" s="136" t="s">
        <v>26</v>
      </c>
      <c r="L286" s="132">
        <v>97</v>
      </c>
      <c r="M286" s="127" t="s">
        <v>108</v>
      </c>
      <c r="P286" s="134"/>
      <c r="Q286" s="14"/>
      <c r="R286" s="14"/>
      <c r="S286" s="14"/>
      <c r="T286" s="332"/>
    </row>
    <row r="287" spans="1:20" s="4" customFormat="1" ht="51" outlineLevel="1">
      <c r="A287" s="195" t="s">
        <v>337</v>
      </c>
      <c r="B287" s="196" t="s">
        <v>338</v>
      </c>
      <c r="C287" s="195" t="s">
        <v>182</v>
      </c>
      <c r="D287" s="14"/>
      <c r="E287" s="14"/>
      <c r="F287" s="14"/>
      <c r="G287" s="15"/>
      <c r="H287" s="15"/>
      <c r="I287" s="14"/>
      <c r="J287" s="139">
        <v>82</v>
      </c>
      <c r="K287" s="136" t="s">
        <v>87</v>
      </c>
      <c r="L287" s="132">
        <v>82</v>
      </c>
      <c r="M287" s="131" t="s">
        <v>107</v>
      </c>
      <c r="P287" s="134"/>
      <c r="Q287" s="14"/>
      <c r="R287" s="14"/>
      <c r="S287" s="14"/>
      <c r="T287" s="332"/>
    </row>
    <row r="288" spans="1:20" s="4" customFormat="1" ht="51" outlineLevel="1">
      <c r="A288" s="195" t="s">
        <v>339</v>
      </c>
      <c r="B288" s="196" t="s">
        <v>340</v>
      </c>
      <c r="C288" s="195" t="s">
        <v>182</v>
      </c>
      <c r="D288" s="14"/>
      <c r="E288" s="14"/>
      <c r="F288" s="14"/>
      <c r="G288" s="15"/>
      <c r="H288" s="15"/>
      <c r="I288" s="14"/>
      <c r="J288" s="139">
        <v>83</v>
      </c>
      <c r="K288" s="136" t="s">
        <v>88</v>
      </c>
      <c r="L288" s="132">
        <v>71140</v>
      </c>
      <c r="M288" s="129" t="s">
        <v>113</v>
      </c>
      <c r="P288" s="134"/>
      <c r="Q288" s="14"/>
      <c r="R288" s="14"/>
      <c r="S288" s="14"/>
      <c r="T288" s="332"/>
    </row>
    <row r="289" spans="1:20" s="4" customFormat="1" ht="38.25" outlineLevel="1">
      <c r="A289" s="162" t="s">
        <v>198</v>
      </c>
      <c r="B289" s="162"/>
      <c r="C289" s="163"/>
      <c r="D289" s="14"/>
      <c r="E289" s="14"/>
      <c r="F289" s="14"/>
      <c r="G289" s="15"/>
      <c r="H289" s="15"/>
      <c r="I289" s="14"/>
      <c r="J289" s="139">
        <v>76</v>
      </c>
      <c r="K289" s="136" t="s">
        <v>81</v>
      </c>
      <c r="L289" s="132">
        <v>78</v>
      </c>
      <c r="M289" s="131" t="s">
        <v>106</v>
      </c>
      <c r="P289" s="134"/>
      <c r="Q289" s="14"/>
      <c r="R289" s="14"/>
      <c r="S289" s="14"/>
      <c r="T289" s="332"/>
    </row>
    <row r="290" spans="1:20" s="4" customFormat="1" ht="12.75" outlineLevel="1">
      <c r="A290" s="197" t="s">
        <v>345</v>
      </c>
      <c r="B290" s="162"/>
      <c r="C290" s="163"/>
      <c r="D290" s="14"/>
      <c r="E290" s="14"/>
      <c r="F290" s="14"/>
      <c r="G290" s="15"/>
      <c r="H290" s="15"/>
      <c r="I290" s="14"/>
      <c r="J290" s="14"/>
      <c r="K290" s="14"/>
      <c r="L290" s="14"/>
      <c r="M290" s="16"/>
      <c r="N290" s="14"/>
      <c r="O290" s="14"/>
      <c r="P290" s="14"/>
      <c r="Q290" s="14"/>
      <c r="R290" s="14"/>
      <c r="S290" s="14"/>
      <c r="T290" s="332"/>
    </row>
    <row r="291" spans="1:20" s="4" customFormat="1" ht="12.75" outlineLevel="1">
      <c r="A291" s="162" t="s">
        <v>208</v>
      </c>
      <c r="B291" s="162"/>
      <c r="C291" s="163"/>
      <c r="D291" s="14"/>
      <c r="E291" s="14"/>
      <c r="F291" s="14"/>
      <c r="G291" s="15"/>
      <c r="H291" s="15"/>
      <c r="I291" s="14"/>
      <c r="J291" s="14"/>
      <c r="K291" s="14"/>
      <c r="L291" s="14"/>
      <c r="M291" s="16"/>
      <c r="N291" s="14"/>
      <c r="O291" s="14"/>
      <c r="P291" s="14"/>
      <c r="Q291" s="14"/>
      <c r="R291" s="14"/>
      <c r="S291" s="14"/>
      <c r="T291" s="332"/>
    </row>
    <row r="292" spans="1:20" s="4" customFormat="1" ht="12.75" outlineLevel="1">
      <c r="A292" s="162" t="s">
        <v>209</v>
      </c>
      <c r="B292" s="162"/>
      <c r="C292" s="163"/>
      <c r="D292" s="14"/>
      <c r="E292" s="14"/>
      <c r="F292" s="14"/>
      <c r="G292" s="15"/>
      <c r="H292" s="15"/>
      <c r="I292" s="14"/>
      <c r="J292" s="14"/>
      <c r="K292" s="14"/>
      <c r="L292" s="14"/>
      <c r="M292" s="16"/>
      <c r="N292" s="14"/>
      <c r="O292" s="14"/>
      <c r="P292" s="14"/>
      <c r="Q292" s="14"/>
      <c r="R292" s="14"/>
      <c r="S292" s="14"/>
      <c r="T292" s="332"/>
    </row>
    <row r="293" spans="1:20" s="4" customFormat="1" ht="12.75" outlineLevel="1">
      <c r="A293" s="162" t="s">
        <v>210</v>
      </c>
      <c r="B293" s="162"/>
      <c r="C293" s="163"/>
      <c r="D293" s="14"/>
      <c r="E293" s="14"/>
      <c r="F293" s="14"/>
      <c r="G293" s="15"/>
      <c r="H293" s="15"/>
      <c r="I293" s="14"/>
      <c r="J293" s="14"/>
      <c r="K293" s="14"/>
      <c r="L293" s="14"/>
      <c r="M293" s="16"/>
      <c r="N293" s="14"/>
      <c r="O293" s="14"/>
      <c r="P293" s="14"/>
      <c r="Q293" s="14"/>
      <c r="R293" s="14"/>
      <c r="S293" s="14"/>
      <c r="T293" s="332"/>
    </row>
    <row r="294" spans="1:20" s="4" customFormat="1" ht="12.75" outlineLevel="1">
      <c r="A294" s="162"/>
      <c r="B294" s="162"/>
      <c r="C294" s="163"/>
      <c r="D294" s="14"/>
      <c r="E294" s="14"/>
      <c r="F294" s="14"/>
      <c r="G294" s="15"/>
      <c r="H294" s="15"/>
      <c r="I294" s="14"/>
      <c r="J294" s="14"/>
      <c r="K294" s="14"/>
      <c r="L294" s="14"/>
      <c r="M294" s="16"/>
      <c r="N294" s="14"/>
      <c r="O294" s="14"/>
      <c r="P294" s="14"/>
      <c r="Q294" s="14"/>
      <c r="R294" s="14"/>
      <c r="S294" s="14"/>
      <c r="T294" s="332"/>
    </row>
    <row r="295" spans="1:20" s="4" customFormat="1" ht="12.75" outlineLevel="1">
      <c r="A295" s="162"/>
      <c r="B295" s="162"/>
      <c r="C295" s="163"/>
      <c r="D295" s="14"/>
      <c r="E295" s="14"/>
      <c r="F295" s="14"/>
      <c r="G295" s="15"/>
      <c r="H295" s="15"/>
      <c r="I295" s="14"/>
      <c r="J295" s="14"/>
      <c r="K295" s="14"/>
      <c r="L295" s="14"/>
      <c r="M295" s="16"/>
      <c r="N295" s="14"/>
      <c r="O295" s="14"/>
      <c r="P295" s="14"/>
      <c r="Q295" s="14"/>
      <c r="R295" s="14"/>
      <c r="S295" s="14"/>
      <c r="T295" s="332"/>
    </row>
    <row r="296" spans="1:20" s="4" customFormat="1" ht="12.75" outlineLevel="1">
      <c r="A296" s="162"/>
      <c r="B296" s="162"/>
      <c r="C296" s="163"/>
      <c r="D296" s="14"/>
      <c r="E296" s="14"/>
      <c r="F296" s="14"/>
      <c r="G296" s="15"/>
      <c r="H296" s="15"/>
      <c r="I296" s="14"/>
      <c r="J296" s="14"/>
      <c r="K296" s="14"/>
      <c r="L296" s="14"/>
      <c r="M296" s="14"/>
      <c r="N296" s="14"/>
      <c r="O296" s="14"/>
      <c r="P296" s="14"/>
      <c r="Q296" s="14"/>
      <c r="R296" s="14"/>
      <c r="S296" s="14"/>
      <c r="T296" s="332"/>
    </row>
    <row r="297" spans="1:20" s="4" customFormat="1" ht="12.75" outlineLevel="1">
      <c r="A297" s="162"/>
      <c r="B297" s="162"/>
      <c r="C297" s="163"/>
      <c r="D297" s="14"/>
      <c r="E297" s="14"/>
      <c r="F297" s="14"/>
      <c r="G297" s="15"/>
      <c r="H297" s="15"/>
      <c r="I297" s="14"/>
      <c r="J297" s="14"/>
      <c r="K297" s="14"/>
      <c r="L297" s="14"/>
      <c r="M297" s="16"/>
      <c r="N297" s="14"/>
      <c r="O297" s="14"/>
      <c r="P297" s="14"/>
      <c r="Q297" s="14"/>
      <c r="R297" s="14"/>
      <c r="S297" s="14"/>
      <c r="T297" s="332"/>
    </row>
    <row r="298" spans="1:20" s="4" customFormat="1" ht="12.75" outlineLevel="1">
      <c r="A298" s="162"/>
      <c r="B298" s="162"/>
      <c r="C298" s="163"/>
      <c r="D298" s="14"/>
      <c r="E298" s="14"/>
      <c r="F298" s="14"/>
      <c r="G298" s="15"/>
      <c r="H298" s="15"/>
      <c r="I298" s="14"/>
      <c r="J298" s="14"/>
      <c r="K298" s="14"/>
      <c r="L298" s="14"/>
      <c r="M298" s="16"/>
      <c r="N298" s="14"/>
      <c r="O298" s="14"/>
      <c r="P298" s="14"/>
      <c r="Q298" s="14"/>
      <c r="R298" s="14"/>
      <c r="S298" s="14"/>
      <c r="T298" s="332"/>
    </row>
    <row r="299" spans="1:20" s="4" customFormat="1" ht="12.75" outlineLevel="1">
      <c r="A299" s="162"/>
      <c r="B299" s="162"/>
      <c r="C299" s="163"/>
      <c r="D299" s="14"/>
      <c r="E299" s="14"/>
      <c r="F299" s="14"/>
      <c r="G299" s="15"/>
      <c r="H299" s="15"/>
      <c r="I299" s="14"/>
      <c r="J299" s="14"/>
      <c r="K299" s="14"/>
      <c r="L299" s="14"/>
      <c r="M299" s="14"/>
      <c r="N299" s="14"/>
      <c r="O299" s="14"/>
      <c r="P299" s="14"/>
      <c r="Q299" s="14"/>
      <c r="R299" s="14"/>
      <c r="S299" s="14"/>
      <c r="T299" s="332"/>
    </row>
    <row r="300" spans="1:20" s="4" customFormat="1" ht="12.75" outlineLevel="1">
      <c r="A300" s="162"/>
      <c r="B300" s="162"/>
      <c r="C300" s="163"/>
      <c r="D300" s="14"/>
      <c r="E300" s="14"/>
      <c r="F300" s="14"/>
      <c r="G300" s="15"/>
      <c r="H300" s="15"/>
      <c r="I300" s="14"/>
      <c r="J300" s="14"/>
      <c r="K300" s="14"/>
      <c r="L300" s="14"/>
      <c r="M300" s="14"/>
      <c r="N300" s="14"/>
      <c r="O300" s="14"/>
      <c r="P300" s="14"/>
      <c r="Q300" s="14"/>
      <c r="R300" s="14"/>
      <c r="S300" s="14"/>
      <c r="T300" s="332"/>
    </row>
    <row r="301" spans="1:20" s="4" customFormat="1" ht="12.75" outlineLevel="1">
      <c r="A301" s="162"/>
      <c r="B301" s="162"/>
      <c r="C301" s="163"/>
      <c r="D301" s="14"/>
      <c r="E301" s="14"/>
      <c r="F301" s="14"/>
      <c r="G301" s="15"/>
      <c r="H301" s="15"/>
      <c r="I301" s="14"/>
      <c r="J301" s="14"/>
      <c r="K301" s="14"/>
      <c r="L301" s="14"/>
      <c r="M301" s="16"/>
      <c r="N301" s="14"/>
      <c r="O301" s="14"/>
      <c r="P301" s="14"/>
      <c r="Q301" s="14"/>
      <c r="R301" s="14"/>
      <c r="S301" s="14"/>
      <c r="T301" s="332"/>
    </row>
    <row r="302" spans="1:20" s="4" customFormat="1" ht="12.75" outlineLevel="1">
      <c r="A302" s="162"/>
      <c r="B302" s="162"/>
      <c r="C302" s="163"/>
      <c r="D302" s="14"/>
      <c r="E302" s="14"/>
      <c r="F302" s="14"/>
      <c r="G302" s="15"/>
      <c r="H302" s="15"/>
      <c r="I302" s="14"/>
      <c r="J302" s="14"/>
      <c r="K302" s="14"/>
      <c r="L302" s="14"/>
      <c r="M302" s="16"/>
      <c r="N302" s="14"/>
      <c r="O302" s="14"/>
      <c r="P302" s="14"/>
      <c r="Q302" s="14"/>
      <c r="R302" s="14"/>
      <c r="S302" s="14"/>
      <c r="T302" s="332"/>
    </row>
    <row r="303" spans="1:20" s="4" customFormat="1" ht="12.75" outlineLevel="1">
      <c r="A303" s="162"/>
      <c r="B303" s="162"/>
      <c r="C303" s="163"/>
      <c r="D303" s="14"/>
      <c r="E303" s="14"/>
      <c r="F303" s="14"/>
      <c r="G303" s="15"/>
      <c r="H303" s="15"/>
      <c r="I303" s="14"/>
      <c r="J303" s="14"/>
      <c r="K303" s="14"/>
      <c r="L303" s="14"/>
      <c r="M303" s="14"/>
      <c r="N303" s="14"/>
      <c r="O303" s="14"/>
      <c r="P303" s="14"/>
      <c r="Q303" s="14"/>
      <c r="R303" s="14"/>
      <c r="S303" s="14"/>
      <c r="T303" s="332"/>
    </row>
    <row r="304" spans="1:20" s="4" customFormat="1" ht="12.75" outlineLevel="1">
      <c r="A304" s="162"/>
      <c r="B304" s="162"/>
      <c r="C304" s="163"/>
      <c r="D304" s="14"/>
      <c r="E304" s="14"/>
      <c r="F304" s="14"/>
      <c r="G304" s="15"/>
      <c r="H304" s="15"/>
      <c r="I304" s="14"/>
      <c r="J304" s="14"/>
      <c r="K304" s="14"/>
      <c r="L304" s="14"/>
      <c r="M304" s="14"/>
      <c r="N304" s="14"/>
      <c r="O304" s="14"/>
      <c r="P304" s="14"/>
      <c r="Q304" s="14"/>
      <c r="R304" s="14"/>
      <c r="S304" s="14"/>
      <c r="T304" s="332"/>
    </row>
    <row r="305" spans="1:20" s="4" customFormat="1" ht="12.75" outlineLevel="1">
      <c r="A305" s="162"/>
      <c r="B305" s="162"/>
      <c r="C305" s="163"/>
      <c r="D305" s="14"/>
      <c r="E305" s="14"/>
      <c r="F305" s="14"/>
      <c r="G305" s="15"/>
      <c r="H305" s="15"/>
      <c r="I305" s="14"/>
      <c r="J305" s="14"/>
      <c r="K305" s="14"/>
      <c r="L305" s="14"/>
      <c r="M305" s="14"/>
      <c r="N305" s="14"/>
      <c r="O305" s="14"/>
      <c r="P305" s="14"/>
      <c r="Q305" s="14"/>
      <c r="R305" s="14"/>
      <c r="S305" s="14"/>
      <c r="T305" s="332"/>
    </row>
    <row r="306" spans="1:20" s="4" customFormat="1" ht="12.75" outlineLevel="1">
      <c r="A306" s="162"/>
      <c r="B306" s="162"/>
      <c r="C306" s="163"/>
      <c r="D306" s="14"/>
      <c r="E306" s="14"/>
      <c r="F306" s="14"/>
      <c r="G306" s="15"/>
      <c r="H306" s="15"/>
      <c r="I306" s="14"/>
      <c r="J306" s="14"/>
      <c r="K306" s="14"/>
      <c r="L306" s="14"/>
      <c r="M306" s="14"/>
      <c r="N306" s="14"/>
      <c r="O306" s="14"/>
      <c r="P306" s="14"/>
      <c r="Q306" s="14"/>
      <c r="R306" s="14"/>
      <c r="S306" s="14"/>
      <c r="T306" s="332"/>
    </row>
    <row r="307" spans="1:20" s="4" customFormat="1" ht="12.75" outlineLevel="1">
      <c r="A307" s="162"/>
      <c r="B307" s="162"/>
      <c r="C307" s="163"/>
      <c r="D307" s="14"/>
      <c r="E307" s="14"/>
      <c r="F307" s="14"/>
      <c r="G307" s="15"/>
      <c r="H307" s="15"/>
      <c r="I307" s="14"/>
      <c r="J307" s="14"/>
      <c r="K307" s="14"/>
      <c r="L307" s="14"/>
      <c r="M307" s="14"/>
      <c r="N307" s="14"/>
      <c r="O307" s="14"/>
      <c r="P307" s="14"/>
      <c r="Q307" s="14"/>
      <c r="R307" s="14"/>
      <c r="S307" s="14"/>
      <c r="T307" s="332"/>
    </row>
    <row r="308" spans="1:20" s="4" customFormat="1" ht="12.75" outlineLevel="1">
      <c r="A308" s="162"/>
      <c r="B308" s="162"/>
      <c r="C308" s="163"/>
      <c r="D308" s="14"/>
      <c r="E308" s="14"/>
      <c r="F308" s="14"/>
      <c r="G308" s="15"/>
      <c r="H308" s="15"/>
      <c r="I308" s="14"/>
      <c r="J308" s="14"/>
      <c r="K308" s="14"/>
      <c r="L308" s="14"/>
      <c r="M308" s="16"/>
      <c r="N308" s="14"/>
      <c r="O308" s="14"/>
      <c r="P308" s="14"/>
      <c r="Q308" s="14"/>
      <c r="R308" s="14"/>
      <c r="S308" s="14"/>
      <c r="T308" s="332"/>
    </row>
    <row r="309" spans="1:20" s="4" customFormat="1" ht="12.75" outlineLevel="1">
      <c r="A309" s="162"/>
      <c r="B309" s="162"/>
      <c r="C309" s="163"/>
      <c r="D309" s="14"/>
      <c r="E309" s="14"/>
      <c r="F309" s="14"/>
      <c r="G309" s="15"/>
      <c r="H309" s="15"/>
      <c r="I309" s="14"/>
      <c r="J309" s="14"/>
      <c r="K309" s="14"/>
      <c r="L309" s="14"/>
      <c r="M309" s="16"/>
      <c r="N309" s="14"/>
      <c r="O309" s="14"/>
      <c r="P309" s="14"/>
      <c r="Q309" s="14"/>
      <c r="R309" s="14"/>
      <c r="S309" s="14"/>
      <c r="T309" s="332"/>
    </row>
    <row r="310" spans="1:20" s="4" customFormat="1" ht="12.75" outlineLevel="1">
      <c r="A310" s="162"/>
      <c r="B310" s="162"/>
      <c r="C310" s="163"/>
      <c r="D310" s="14"/>
      <c r="E310" s="14"/>
      <c r="F310" s="14"/>
      <c r="G310" s="15"/>
      <c r="H310" s="15"/>
      <c r="I310" s="14"/>
      <c r="J310" s="14"/>
      <c r="K310" s="14"/>
      <c r="L310" s="14"/>
      <c r="M310" s="16"/>
      <c r="N310" s="14"/>
      <c r="O310" s="14"/>
      <c r="P310" s="14"/>
      <c r="Q310" s="14"/>
      <c r="R310" s="14"/>
      <c r="S310" s="14"/>
      <c r="T310" s="332"/>
    </row>
    <row r="311" spans="1:20" s="4" customFormat="1" ht="12.75" outlineLevel="1">
      <c r="A311" s="162"/>
      <c r="B311" s="162"/>
      <c r="C311" s="163"/>
      <c r="D311" s="14"/>
      <c r="E311" s="14"/>
      <c r="F311" s="14"/>
      <c r="G311" s="15"/>
      <c r="H311" s="15"/>
      <c r="I311" s="14"/>
      <c r="J311" s="14"/>
      <c r="K311" s="14"/>
      <c r="L311" s="14"/>
      <c r="M311" s="16"/>
      <c r="N311" s="14"/>
      <c r="O311" s="14"/>
      <c r="P311" s="14"/>
      <c r="Q311" s="14"/>
      <c r="R311" s="14"/>
      <c r="S311" s="14"/>
      <c r="T311" s="333"/>
    </row>
    <row r="312" spans="1:20" s="4" customFormat="1" ht="12.75" outlineLevel="1">
      <c r="A312" s="162"/>
      <c r="B312" s="162"/>
      <c r="C312" s="163"/>
      <c r="D312" s="14"/>
      <c r="E312" s="14"/>
      <c r="F312" s="14"/>
      <c r="G312" s="15"/>
      <c r="H312" s="15"/>
      <c r="I312" s="14"/>
      <c r="J312" s="14"/>
      <c r="K312" s="14"/>
      <c r="L312" s="14"/>
      <c r="M312" s="16"/>
      <c r="N312" s="14"/>
      <c r="O312" s="14"/>
      <c r="P312" s="14"/>
      <c r="Q312" s="14"/>
      <c r="R312" s="14"/>
      <c r="S312" s="14"/>
      <c r="T312" s="333"/>
    </row>
    <row r="313" spans="1:20" s="4" customFormat="1" ht="12.75" outlineLevel="1">
      <c r="A313" s="162"/>
      <c r="B313" s="162"/>
      <c r="C313" s="163"/>
      <c r="D313" s="14"/>
      <c r="E313" s="14"/>
      <c r="F313" s="14"/>
      <c r="G313" s="15"/>
      <c r="H313" s="15"/>
      <c r="I313" s="14"/>
      <c r="J313" s="14"/>
      <c r="K313" s="14"/>
      <c r="L313" s="14"/>
      <c r="M313" s="16"/>
      <c r="N313" s="14"/>
      <c r="O313" s="14"/>
      <c r="P313" s="14"/>
      <c r="Q313" s="14"/>
      <c r="R313" s="14"/>
      <c r="S313" s="14"/>
      <c r="T313" s="333"/>
    </row>
    <row r="314" spans="1:20" s="4" customFormat="1" ht="12.75" outlineLevel="1">
      <c r="A314" s="162"/>
      <c r="B314" s="162"/>
      <c r="C314" s="163"/>
      <c r="D314" s="14"/>
      <c r="E314" s="14"/>
      <c r="F314" s="14"/>
      <c r="G314" s="15"/>
      <c r="H314" s="15"/>
      <c r="I314" s="14"/>
      <c r="J314" s="14"/>
      <c r="K314" s="14"/>
      <c r="L314" s="14"/>
      <c r="M314" s="16"/>
      <c r="N314" s="14"/>
      <c r="O314" s="14"/>
      <c r="P314" s="14"/>
      <c r="Q314" s="14"/>
      <c r="R314" s="14"/>
      <c r="S314" s="14"/>
      <c r="T314" s="333"/>
    </row>
    <row r="315" spans="1:20" s="4" customFormat="1" ht="12.75" outlineLevel="1">
      <c r="A315" s="162"/>
      <c r="B315" s="162"/>
      <c r="C315" s="163"/>
      <c r="D315" s="14"/>
      <c r="E315" s="14"/>
      <c r="F315" s="14"/>
      <c r="G315" s="15"/>
      <c r="H315" s="15"/>
      <c r="I315" s="14"/>
      <c r="J315" s="14"/>
      <c r="K315" s="14"/>
      <c r="L315" s="14"/>
      <c r="M315" s="16"/>
      <c r="N315" s="14"/>
      <c r="O315" s="14"/>
      <c r="P315" s="14"/>
      <c r="Q315" s="14"/>
      <c r="R315" s="14"/>
      <c r="S315" s="14"/>
      <c r="T315" s="333"/>
    </row>
    <row r="316" spans="1:20" s="4" customFormat="1" ht="12.75" outlineLevel="1">
      <c r="A316" s="162"/>
      <c r="B316" s="162"/>
      <c r="C316" s="163"/>
      <c r="D316" s="14"/>
      <c r="E316" s="14"/>
      <c r="F316" s="14"/>
      <c r="G316" s="15"/>
      <c r="H316" s="15"/>
      <c r="I316" s="14"/>
      <c r="J316" s="14"/>
      <c r="K316" s="14"/>
      <c r="L316" s="14"/>
      <c r="M316" s="16"/>
      <c r="N316" s="14"/>
      <c r="O316" s="14"/>
      <c r="P316" s="14"/>
      <c r="Q316" s="14"/>
      <c r="R316" s="14"/>
      <c r="S316" s="14"/>
      <c r="T316" s="333"/>
    </row>
    <row r="317" spans="1:20" s="4" customFormat="1" ht="12.75" outlineLevel="1">
      <c r="A317" s="162"/>
      <c r="B317" s="162"/>
      <c r="C317" s="163"/>
      <c r="D317" s="14"/>
      <c r="E317" s="14"/>
      <c r="F317" s="14"/>
      <c r="G317" s="15"/>
      <c r="H317" s="15"/>
      <c r="I317" s="14"/>
      <c r="J317" s="14"/>
      <c r="K317" s="14"/>
      <c r="L317" s="14"/>
      <c r="M317" s="16"/>
      <c r="N317" s="14"/>
      <c r="O317" s="14"/>
      <c r="P317" s="14"/>
      <c r="Q317" s="14"/>
      <c r="R317" s="14"/>
      <c r="S317" s="14"/>
      <c r="T317" s="333"/>
    </row>
    <row r="318" spans="1:20" s="4" customFormat="1" ht="12.75" outlineLevel="1">
      <c r="A318" s="162"/>
      <c r="B318" s="162"/>
      <c r="C318" s="163"/>
      <c r="D318" s="14"/>
      <c r="E318" s="14"/>
      <c r="F318" s="14"/>
      <c r="G318" s="15"/>
      <c r="H318" s="15"/>
      <c r="I318" s="14"/>
      <c r="J318" s="14"/>
      <c r="K318" s="14"/>
      <c r="L318" s="14"/>
      <c r="M318" s="16"/>
      <c r="N318" s="14"/>
      <c r="O318" s="14"/>
      <c r="P318" s="14"/>
      <c r="Q318" s="14"/>
      <c r="R318" s="14"/>
      <c r="S318" s="14"/>
      <c r="T318" s="333"/>
    </row>
    <row r="319" spans="1:20" s="4" customFormat="1" ht="12.75" outlineLevel="1">
      <c r="A319" s="162"/>
      <c r="B319" s="162"/>
      <c r="C319" s="163"/>
      <c r="D319" s="14"/>
      <c r="E319" s="14"/>
      <c r="F319" s="14"/>
      <c r="G319" s="15"/>
      <c r="H319" s="15"/>
      <c r="I319" s="14"/>
      <c r="J319" s="14"/>
      <c r="K319" s="14"/>
      <c r="L319" s="14"/>
      <c r="M319" s="16"/>
      <c r="N319" s="14"/>
      <c r="O319" s="14"/>
      <c r="P319" s="14"/>
      <c r="Q319" s="14"/>
      <c r="R319" s="14"/>
      <c r="S319" s="14"/>
      <c r="T319" s="333"/>
    </row>
    <row r="320" spans="1:20" s="4" customFormat="1" ht="12.75" outlineLevel="1">
      <c r="A320" s="162"/>
      <c r="B320" s="162"/>
      <c r="C320" s="163"/>
      <c r="D320" s="14"/>
      <c r="E320" s="14"/>
      <c r="F320" s="14"/>
      <c r="G320" s="15"/>
      <c r="H320" s="15"/>
      <c r="I320" s="14"/>
      <c r="J320" s="14"/>
      <c r="K320" s="14"/>
      <c r="L320" s="14"/>
      <c r="M320" s="16"/>
      <c r="N320" s="14"/>
      <c r="O320" s="14"/>
      <c r="P320" s="14"/>
      <c r="Q320" s="14"/>
      <c r="R320" s="14"/>
      <c r="S320" s="14"/>
      <c r="T320" s="333"/>
    </row>
    <row r="321" spans="1:20" s="4" customFormat="1" ht="12.75" outlineLevel="1">
      <c r="A321" s="162"/>
      <c r="B321" s="162"/>
      <c r="C321" s="163"/>
      <c r="D321" s="14"/>
      <c r="E321" s="14"/>
      <c r="F321" s="14"/>
      <c r="G321" s="15"/>
      <c r="H321" s="15"/>
      <c r="I321" s="14"/>
      <c r="J321" s="14"/>
      <c r="K321" s="14"/>
      <c r="L321" s="14"/>
      <c r="M321" s="16"/>
      <c r="N321" s="14"/>
      <c r="O321" s="14"/>
      <c r="P321" s="14"/>
      <c r="Q321" s="14"/>
      <c r="R321" s="14"/>
      <c r="S321" s="14"/>
      <c r="T321" s="333"/>
    </row>
    <row r="322" spans="1:20" s="4" customFormat="1" ht="12.75" outlineLevel="1">
      <c r="A322" s="162"/>
      <c r="B322" s="162"/>
      <c r="C322" s="163"/>
      <c r="D322" s="14"/>
      <c r="E322" s="14"/>
      <c r="F322" s="14"/>
      <c r="G322" s="15"/>
      <c r="H322" s="15"/>
      <c r="I322" s="14"/>
      <c r="J322" s="14"/>
      <c r="K322" s="14"/>
      <c r="L322" s="14"/>
      <c r="M322" s="14"/>
      <c r="N322" s="14"/>
      <c r="O322" s="14"/>
      <c r="P322" s="14"/>
      <c r="Q322" s="14"/>
      <c r="R322" s="14"/>
      <c r="S322" s="14"/>
      <c r="T322" s="333"/>
    </row>
    <row r="323" spans="1:20" s="4" customFormat="1" ht="12.75" outlineLevel="1">
      <c r="A323" s="162"/>
      <c r="B323" s="162"/>
      <c r="C323" s="163"/>
      <c r="D323" s="14"/>
      <c r="E323" s="14"/>
      <c r="F323" s="14"/>
      <c r="G323" s="15"/>
      <c r="H323" s="15"/>
      <c r="I323" s="14"/>
      <c r="J323" s="14"/>
      <c r="K323" s="14"/>
      <c r="L323" s="14"/>
      <c r="M323" s="16"/>
      <c r="N323" s="14"/>
      <c r="O323" s="14"/>
      <c r="P323" s="14"/>
      <c r="Q323" s="14"/>
      <c r="R323" s="14"/>
      <c r="S323" s="14"/>
      <c r="T323" s="333"/>
    </row>
    <row r="324" spans="1:20" s="4" customFormat="1" ht="12.75" outlineLevel="1">
      <c r="A324" s="162"/>
      <c r="B324" s="162"/>
      <c r="C324" s="163"/>
      <c r="D324" s="14"/>
      <c r="E324" s="14"/>
      <c r="F324" s="14"/>
      <c r="G324" s="15"/>
      <c r="H324" s="15"/>
      <c r="I324" s="14"/>
      <c r="J324" s="14"/>
      <c r="K324" s="14"/>
      <c r="L324" s="14"/>
      <c r="M324" s="16"/>
      <c r="N324" s="14"/>
      <c r="O324" s="14"/>
      <c r="P324" s="14"/>
      <c r="Q324" s="14"/>
      <c r="R324" s="14"/>
      <c r="S324" s="14"/>
      <c r="T324" s="333"/>
    </row>
    <row r="325" spans="1:20" s="4" customFormat="1" ht="12.75" outlineLevel="1">
      <c r="A325" s="162"/>
      <c r="B325" s="162"/>
      <c r="C325" s="163"/>
      <c r="D325" s="14"/>
      <c r="E325" s="14"/>
      <c r="F325" s="14"/>
      <c r="G325" s="15"/>
      <c r="H325" s="15"/>
      <c r="I325" s="14"/>
      <c r="J325" s="14"/>
      <c r="K325" s="14"/>
      <c r="L325" s="14"/>
      <c r="M325" s="14"/>
      <c r="N325" s="14"/>
      <c r="O325" s="14"/>
      <c r="P325" s="14"/>
      <c r="Q325" s="14"/>
      <c r="R325" s="14"/>
      <c r="S325" s="14"/>
      <c r="T325" s="333"/>
    </row>
    <row r="326" spans="1:20" s="4" customFormat="1" ht="12.75" outlineLevel="1">
      <c r="A326" s="162"/>
      <c r="B326" s="162"/>
      <c r="C326" s="163"/>
      <c r="D326" s="14"/>
      <c r="E326" s="14"/>
      <c r="F326" s="14"/>
      <c r="G326" s="15"/>
      <c r="H326" s="15"/>
      <c r="I326" s="14"/>
      <c r="J326" s="14"/>
      <c r="K326" s="14"/>
      <c r="L326" s="14"/>
      <c r="M326" s="14"/>
      <c r="N326" s="14"/>
      <c r="O326" s="14"/>
      <c r="P326" s="14"/>
      <c r="Q326" s="14"/>
      <c r="R326" s="14"/>
      <c r="S326" s="14"/>
      <c r="T326" s="333"/>
    </row>
    <row r="327" spans="1:20" s="4" customFormat="1" ht="12.75" outlineLevel="1">
      <c r="A327" s="162"/>
      <c r="B327" s="162"/>
      <c r="C327" s="163"/>
      <c r="D327" s="14"/>
      <c r="E327" s="14"/>
      <c r="F327" s="14"/>
      <c r="G327" s="15"/>
      <c r="H327" s="15"/>
      <c r="I327" s="14"/>
      <c r="J327" s="14"/>
      <c r="K327" s="14"/>
      <c r="L327" s="14"/>
      <c r="M327" s="16"/>
      <c r="N327" s="14"/>
      <c r="O327" s="14"/>
      <c r="P327" s="14"/>
      <c r="Q327" s="14"/>
      <c r="R327" s="14"/>
      <c r="S327" s="14"/>
      <c r="T327" s="333"/>
    </row>
    <row r="328" spans="1:20" s="4" customFormat="1" ht="12.75" outlineLevel="1">
      <c r="A328" s="162"/>
      <c r="B328" s="162"/>
      <c r="C328" s="163"/>
      <c r="D328" s="14"/>
      <c r="E328" s="14"/>
      <c r="F328" s="14"/>
      <c r="G328" s="15"/>
      <c r="H328" s="15"/>
      <c r="I328" s="14"/>
      <c r="J328" s="14"/>
      <c r="K328" s="14"/>
      <c r="L328" s="14"/>
      <c r="M328" s="14"/>
      <c r="N328" s="14"/>
      <c r="O328" s="14"/>
      <c r="P328" s="14"/>
      <c r="Q328" s="14"/>
      <c r="R328" s="14"/>
      <c r="S328" s="14"/>
      <c r="T328" s="333"/>
    </row>
    <row r="329" spans="1:20" s="4" customFormat="1" ht="12.75" outlineLevel="1">
      <c r="A329" s="162"/>
      <c r="B329" s="162"/>
      <c r="C329" s="163"/>
      <c r="D329" s="14"/>
      <c r="E329" s="14"/>
      <c r="F329" s="14"/>
      <c r="G329" s="15"/>
      <c r="H329" s="15"/>
      <c r="I329" s="14"/>
      <c r="J329" s="14"/>
      <c r="K329" s="14"/>
      <c r="L329" s="14"/>
      <c r="M329" s="14"/>
      <c r="N329" s="14"/>
      <c r="O329" s="14"/>
      <c r="P329" s="14"/>
      <c r="Q329" s="14"/>
      <c r="R329" s="14"/>
      <c r="S329" s="14"/>
      <c r="T329" s="333"/>
    </row>
    <row r="330" spans="1:20" s="4" customFormat="1" ht="12.75" outlineLevel="1">
      <c r="A330" s="162"/>
      <c r="B330" s="162"/>
      <c r="C330" s="163"/>
      <c r="D330" s="14"/>
      <c r="E330" s="14"/>
      <c r="F330" s="14"/>
      <c r="G330" s="15"/>
      <c r="H330" s="15"/>
      <c r="I330" s="14"/>
      <c r="J330" s="14"/>
      <c r="K330" s="14"/>
      <c r="L330" s="14"/>
      <c r="M330" s="14"/>
      <c r="N330" s="14"/>
      <c r="O330" s="14"/>
      <c r="P330" s="14"/>
      <c r="Q330" s="14"/>
      <c r="R330" s="14"/>
      <c r="S330" s="14"/>
      <c r="T330" s="333"/>
    </row>
    <row r="331" spans="1:20" s="4" customFormat="1" ht="12.75" outlineLevel="1">
      <c r="A331" s="162"/>
      <c r="B331" s="162"/>
      <c r="C331" s="163"/>
      <c r="D331" s="14"/>
      <c r="E331" s="14"/>
      <c r="F331" s="14"/>
      <c r="G331" s="15"/>
      <c r="H331" s="15"/>
      <c r="I331" s="14"/>
      <c r="J331" s="14"/>
      <c r="K331" s="14"/>
      <c r="L331" s="14"/>
      <c r="M331" s="14"/>
      <c r="N331" s="14"/>
      <c r="O331" s="14"/>
      <c r="P331" s="14"/>
      <c r="Q331" s="14"/>
      <c r="R331" s="14"/>
      <c r="S331" s="14"/>
      <c r="T331" s="333"/>
    </row>
    <row r="332" spans="1:20" s="4" customFormat="1" ht="12.75" outlineLevel="1">
      <c r="A332" s="162"/>
      <c r="B332" s="162"/>
      <c r="C332" s="163"/>
      <c r="D332" s="14"/>
      <c r="E332" s="14"/>
      <c r="F332" s="14"/>
      <c r="G332" s="15"/>
      <c r="H332" s="15"/>
      <c r="I332" s="14"/>
      <c r="J332" s="14"/>
      <c r="K332" s="14"/>
      <c r="L332" s="14"/>
      <c r="M332" s="14"/>
      <c r="N332" s="14"/>
      <c r="O332" s="14"/>
      <c r="P332" s="14"/>
      <c r="Q332" s="14"/>
      <c r="R332" s="14"/>
      <c r="S332" s="14"/>
      <c r="T332" s="333"/>
    </row>
    <row r="333" spans="1:20" s="4" customFormat="1" ht="12.75" outlineLevel="1">
      <c r="A333" s="162"/>
      <c r="B333" s="162"/>
      <c r="C333" s="163"/>
      <c r="D333" s="14"/>
      <c r="E333" s="14"/>
      <c r="F333" s="14"/>
      <c r="G333" s="15"/>
      <c r="H333" s="15"/>
      <c r="I333" s="14"/>
      <c r="J333" s="14"/>
      <c r="K333" s="14"/>
      <c r="L333" s="14"/>
      <c r="M333" s="14"/>
      <c r="N333" s="14"/>
      <c r="O333" s="14"/>
      <c r="P333" s="14"/>
      <c r="Q333" s="14"/>
      <c r="R333" s="14"/>
      <c r="S333" s="14"/>
      <c r="T333" s="333"/>
    </row>
    <row r="334" spans="1:20" s="4" customFormat="1" ht="12.75" outlineLevel="1">
      <c r="A334" s="162"/>
      <c r="B334" s="162"/>
      <c r="C334" s="163"/>
      <c r="D334" s="14"/>
      <c r="E334" s="14"/>
      <c r="F334" s="14"/>
      <c r="G334" s="15"/>
      <c r="H334" s="15"/>
      <c r="I334" s="14"/>
      <c r="J334" s="14"/>
      <c r="K334" s="14"/>
      <c r="L334" s="14"/>
      <c r="M334" s="14"/>
      <c r="N334" s="14"/>
      <c r="O334" s="14"/>
      <c r="P334" s="14"/>
      <c r="Q334" s="14"/>
      <c r="R334" s="14"/>
      <c r="S334" s="14"/>
      <c r="T334" s="333"/>
    </row>
    <row r="335" spans="1:20" s="4" customFormat="1" ht="12.75" outlineLevel="1">
      <c r="A335" s="162"/>
      <c r="B335" s="162"/>
      <c r="C335" s="163"/>
      <c r="D335" s="14"/>
      <c r="E335" s="14"/>
      <c r="F335" s="14"/>
      <c r="G335" s="15"/>
      <c r="H335" s="15"/>
      <c r="I335" s="14"/>
      <c r="J335" s="14"/>
      <c r="K335" s="14"/>
      <c r="L335" s="14"/>
      <c r="M335" s="14"/>
      <c r="N335" s="14"/>
      <c r="O335" s="14"/>
      <c r="P335" s="14"/>
      <c r="Q335" s="14"/>
      <c r="R335" s="14"/>
      <c r="S335" s="14"/>
      <c r="T335" s="333"/>
    </row>
    <row r="336" spans="1:20" s="4" customFormat="1" ht="12.75" outlineLevel="1">
      <c r="A336" s="162"/>
      <c r="B336" s="162"/>
      <c r="C336" s="163"/>
      <c r="D336" s="14"/>
      <c r="E336" s="14"/>
      <c r="F336" s="14"/>
      <c r="G336" s="15"/>
      <c r="H336" s="15"/>
      <c r="I336" s="14"/>
      <c r="J336" s="14"/>
      <c r="K336" s="14"/>
      <c r="L336" s="14"/>
      <c r="M336" s="14"/>
      <c r="N336" s="14"/>
      <c r="O336" s="14"/>
      <c r="P336" s="14"/>
      <c r="Q336" s="14"/>
      <c r="R336" s="14"/>
      <c r="S336" s="14"/>
      <c r="T336" s="333"/>
    </row>
    <row r="337" spans="1:20" s="4" customFormat="1" ht="12.75" outlineLevel="1">
      <c r="A337" s="162"/>
      <c r="B337" s="162"/>
      <c r="C337" s="163"/>
      <c r="D337" s="14"/>
      <c r="E337" s="14"/>
      <c r="F337" s="14"/>
      <c r="G337" s="15"/>
      <c r="H337" s="15"/>
      <c r="I337" s="14"/>
      <c r="J337" s="14"/>
      <c r="K337" s="14"/>
      <c r="L337" s="14"/>
      <c r="M337" s="14"/>
      <c r="N337" s="14"/>
      <c r="O337" s="14"/>
      <c r="P337" s="14"/>
      <c r="Q337" s="14"/>
      <c r="R337" s="14"/>
      <c r="S337" s="14"/>
      <c r="T337" s="333"/>
    </row>
    <row r="338" spans="1:20" s="4" customFormat="1" ht="12.75" outlineLevel="1">
      <c r="A338" s="162"/>
      <c r="B338" s="162"/>
      <c r="C338" s="163"/>
      <c r="D338" s="14"/>
      <c r="E338" s="14"/>
      <c r="F338" s="14"/>
      <c r="G338" s="15"/>
      <c r="H338" s="15"/>
      <c r="I338" s="14"/>
      <c r="J338" s="14"/>
      <c r="K338" s="14"/>
      <c r="L338" s="14"/>
      <c r="M338" s="14"/>
      <c r="N338" s="14"/>
      <c r="O338" s="14"/>
      <c r="P338" s="14"/>
      <c r="Q338" s="14"/>
      <c r="R338" s="14"/>
      <c r="S338" s="14"/>
      <c r="T338" s="333"/>
    </row>
    <row r="339" spans="1:20" s="4" customFormat="1" ht="12.75" outlineLevel="1">
      <c r="A339" s="162"/>
      <c r="B339" s="162"/>
      <c r="C339" s="163"/>
      <c r="D339" s="14"/>
      <c r="E339" s="14"/>
      <c r="F339" s="14"/>
      <c r="G339" s="15"/>
      <c r="H339" s="15"/>
      <c r="I339" s="14"/>
      <c r="J339" s="14"/>
      <c r="K339" s="14"/>
      <c r="L339" s="14"/>
      <c r="M339" s="14"/>
      <c r="N339" s="14"/>
      <c r="O339" s="14"/>
      <c r="P339" s="14"/>
      <c r="Q339" s="14"/>
      <c r="R339" s="14"/>
      <c r="S339" s="14"/>
      <c r="T339" s="333"/>
    </row>
    <row r="340" spans="1:20" s="4" customFormat="1" ht="12.75" outlineLevel="1">
      <c r="A340" s="162"/>
      <c r="B340" s="162"/>
      <c r="C340" s="163"/>
      <c r="D340" s="14"/>
      <c r="E340" s="14"/>
      <c r="F340" s="14"/>
      <c r="G340" s="15"/>
      <c r="H340" s="15"/>
      <c r="I340" s="14"/>
      <c r="J340" s="14"/>
      <c r="K340" s="14"/>
      <c r="L340" s="14"/>
      <c r="M340" s="14"/>
      <c r="N340" s="14"/>
      <c r="O340" s="14"/>
      <c r="P340" s="14"/>
      <c r="Q340" s="14"/>
      <c r="R340" s="14"/>
      <c r="S340" s="14"/>
      <c r="T340" s="333"/>
    </row>
    <row r="341" spans="1:20" s="4" customFormat="1" ht="12.75" outlineLevel="1">
      <c r="A341" s="162"/>
      <c r="B341" s="162"/>
      <c r="C341" s="163"/>
      <c r="D341" s="14"/>
      <c r="E341" s="14"/>
      <c r="F341" s="14"/>
      <c r="G341" s="15"/>
      <c r="H341" s="15"/>
      <c r="I341" s="14"/>
      <c r="J341" s="14"/>
      <c r="K341" s="14"/>
      <c r="L341" s="14"/>
      <c r="M341" s="14"/>
      <c r="N341" s="14"/>
      <c r="O341" s="14"/>
      <c r="P341" s="14"/>
      <c r="Q341" s="14"/>
      <c r="R341" s="14"/>
      <c r="S341" s="14"/>
      <c r="T341" s="333"/>
    </row>
    <row r="342" spans="1:20" s="4" customFormat="1" ht="12.75" outlineLevel="1">
      <c r="A342" s="162"/>
      <c r="B342" s="162"/>
      <c r="C342" s="163"/>
      <c r="D342" s="14"/>
      <c r="E342" s="14"/>
      <c r="F342" s="14"/>
      <c r="G342" s="15"/>
      <c r="H342" s="15"/>
      <c r="I342" s="14"/>
      <c r="J342" s="14"/>
      <c r="K342" s="14"/>
      <c r="L342" s="14"/>
      <c r="M342" s="14"/>
      <c r="N342" s="14"/>
      <c r="O342" s="14"/>
      <c r="P342" s="14"/>
      <c r="Q342" s="14"/>
      <c r="R342" s="14"/>
      <c r="S342" s="14"/>
      <c r="T342" s="333"/>
    </row>
    <row r="343" spans="1:20" s="4" customFormat="1" ht="12.75" outlineLevel="1">
      <c r="A343" s="162"/>
      <c r="B343" s="162"/>
      <c r="C343" s="163"/>
      <c r="D343" s="14"/>
      <c r="E343" s="14"/>
      <c r="F343" s="14"/>
      <c r="G343" s="15"/>
      <c r="H343" s="15"/>
      <c r="I343" s="14"/>
      <c r="J343" s="14"/>
      <c r="K343" s="14"/>
      <c r="L343" s="14"/>
      <c r="M343" s="14"/>
      <c r="N343" s="14"/>
      <c r="O343" s="14"/>
      <c r="P343" s="14"/>
      <c r="Q343" s="14"/>
      <c r="R343" s="14"/>
      <c r="S343" s="14"/>
      <c r="T343" s="333"/>
    </row>
    <row r="344" spans="1:20" s="4" customFormat="1" ht="12.75" outlineLevel="1">
      <c r="A344" s="162"/>
      <c r="B344" s="162"/>
      <c r="C344" s="163"/>
      <c r="D344" s="14"/>
      <c r="E344" s="14"/>
      <c r="F344" s="14"/>
      <c r="G344" s="15"/>
      <c r="H344" s="15"/>
      <c r="I344" s="14"/>
      <c r="J344" s="14"/>
      <c r="K344" s="14"/>
      <c r="L344" s="14"/>
      <c r="M344" s="14"/>
      <c r="N344" s="14"/>
      <c r="O344" s="14"/>
      <c r="P344" s="14"/>
      <c r="Q344" s="14"/>
      <c r="R344" s="14"/>
      <c r="S344" s="14"/>
      <c r="T344" s="333"/>
    </row>
    <row r="345" spans="1:20" s="4" customFormat="1" ht="12.75" outlineLevel="1">
      <c r="A345" s="162"/>
      <c r="B345" s="162"/>
      <c r="C345" s="163"/>
      <c r="D345" s="14"/>
      <c r="E345" s="14"/>
      <c r="F345" s="14"/>
      <c r="G345" s="15"/>
      <c r="H345" s="15"/>
      <c r="I345" s="14"/>
      <c r="J345" s="14"/>
      <c r="K345" s="14"/>
      <c r="L345" s="14"/>
      <c r="M345" s="14"/>
      <c r="N345" s="14"/>
      <c r="O345" s="14"/>
      <c r="P345" s="14"/>
      <c r="Q345" s="14"/>
      <c r="R345" s="14"/>
      <c r="S345" s="14"/>
      <c r="T345" s="333"/>
    </row>
    <row r="346" spans="1:20" s="4" customFormat="1" ht="12.75" outlineLevel="1">
      <c r="A346" s="162"/>
      <c r="B346" s="162"/>
      <c r="C346" s="163"/>
      <c r="D346" s="14"/>
      <c r="E346" s="14"/>
      <c r="F346" s="14"/>
      <c r="G346" s="15"/>
      <c r="H346" s="15"/>
      <c r="I346" s="14"/>
      <c r="J346" s="14"/>
      <c r="K346" s="14"/>
      <c r="L346" s="14"/>
      <c r="M346" s="14"/>
      <c r="N346" s="14"/>
      <c r="O346" s="14"/>
      <c r="P346" s="14"/>
      <c r="Q346" s="14"/>
      <c r="R346" s="14"/>
      <c r="S346" s="14"/>
      <c r="T346" s="333"/>
    </row>
    <row r="347" spans="1:20" s="4" customFormat="1" ht="12.75" outlineLevel="1">
      <c r="A347" s="162"/>
      <c r="B347" s="162"/>
      <c r="C347" s="163"/>
      <c r="D347" s="14"/>
      <c r="E347" s="14"/>
      <c r="F347" s="14"/>
      <c r="G347" s="15"/>
      <c r="H347" s="15"/>
      <c r="I347" s="14"/>
      <c r="J347" s="14"/>
      <c r="K347" s="14"/>
      <c r="L347" s="14"/>
      <c r="M347" s="14"/>
      <c r="N347" s="14"/>
      <c r="O347" s="14"/>
      <c r="P347" s="14"/>
      <c r="Q347" s="14"/>
      <c r="R347" s="14"/>
      <c r="S347" s="14"/>
      <c r="T347" s="333"/>
    </row>
    <row r="348" spans="1:20" s="4" customFormat="1" ht="12.75" outlineLevel="1">
      <c r="A348" s="162"/>
      <c r="B348" s="162"/>
      <c r="C348" s="163"/>
      <c r="D348" s="14"/>
      <c r="E348" s="14"/>
      <c r="F348" s="14"/>
      <c r="G348" s="15"/>
      <c r="H348" s="15"/>
      <c r="I348" s="14"/>
      <c r="J348" s="14"/>
      <c r="K348" s="14"/>
      <c r="L348" s="14"/>
      <c r="M348" s="14"/>
      <c r="N348" s="14"/>
      <c r="O348" s="14"/>
      <c r="P348" s="14"/>
      <c r="Q348" s="14"/>
      <c r="R348" s="14"/>
      <c r="S348" s="14"/>
      <c r="T348" s="333"/>
    </row>
    <row r="349" spans="1:20" s="4" customFormat="1" ht="12.75" outlineLevel="1">
      <c r="A349" s="162"/>
      <c r="B349" s="162"/>
      <c r="C349" s="163"/>
      <c r="D349" s="14"/>
      <c r="E349" s="14"/>
      <c r="F349" s="14"/>
      <c r="G349" s="15"/>
      <c r="H349" s="15"/>
      <c r="I349" s="14"/>
      <c r="J349" s="14"/>
      <c r="K349" s="14"/>
      <c r="L349" s="14"/>
      <c r="M349" s="14"/>
      <c r="N349" s="14"/>
      <c r="O349" s="14"/>
      <c r="P349" s="14"/>
      <c r="Q349" s="14"/>
      <c r="R349" s="14"/>
      <c r="S349" s="14"/>
      <c r="T349" s="333"/>
    </row>
    <row r="350" spans="1:20" s="4" customFormat="1" ht="12.75" outlineLevel="1">
      <c r="A350" s="162"/>
      <c r="B350" s="162"/>
      <c r="C350" s="163"/>
      <c r="D350" s="14"/>
      <c r="E350" s="14"/>
      <c r="F350" s="14"/>
      <c r="G350" s="15"/>
      <c r="H350" s="15"/>
      <c r="I350" s="14"/>
      <c r="J350" s="14"/>
      <c r="K350" s="14"/>
      <c r="L350" s="14"/>
      <c r="M350" s="14"/>
      <c r="N350" s="14"/>
      <c r="O350" s="14"/>
      <c r="P350" s="14"/>
      <c r="Q350" s="14"/>
      <c r="R350" s="14"/>
      <c r="S350" s="14"/>
      <c r="T350" s="333"/>
    </row>
    <row r="351" spans="1:20" s="4" customFormat="1" ht="12.75" outlineLevel="1">
      <c r="A351" s="162"/>
      <c r="B351" s="162"/>
      <c r="C351" s="163"/>
      <c r="D351" s="14"/>
      <c r="E351" s="14"/>
      <c r="F351" s="14"/>
      <c r="G351" s="15"/>
      <c r="H351" s="15"/>
      <c r="I351" s="14"/>
      <c r="J351" s="14"/>
      <c r="K351" s="14"/>
      <c r="L351" s="14"/>
      <c r="M351" s="14"/>
      <c r="N351" s="14"/>
      <c r="O351" s="14"/>
      <c r="P351" s="14"/>
      <c r="Q351" s="14"/>
      <c r="R351" s="14"/>
      <c r="S351" s="14"/>
      <c r="T351" s="333"/>
    </row>
    <row r="352" spans="1:20" s="4" customFormat="1" ht="12.75" outlineLevel="1">
      <c r="A352" s="162"/>
      <c r="B352" s="162"/>
      <c r="C352" s="163"/>
      <c r="D352" s="14"/>
      <c r="E352" s="14"/>
      <c r="F352" s="14"/>
      <c r="G352" s="15"/>
      <c r="H352" s="15"/>
      <c r="I352" s="14"/>
      <c r="J352" s="14"/>
      <c r="K352" s="14"/>
      <c r="L352" s="14"/>
      <c r="M352" s="14"/>
      <c r="N352" s="14"/>
      <c r="O352" s="14"/>
      <c r="P352" s="14"/>
      <c r="Q352" s="14"/>
      <c r="R352" s="14"/>
      <c r="S352" s="14"/>
      <c r="T352" s="333"/>
    </row>
    <row r="353" spans="1:20" s="4" customFormat="1" ht="12.75" outlineLevel="1">
      <c r="A353" s="162"/>
      <c r="B353" s="162"/>
      <c r="C353" s="163"/>
      <c r="D353" s="14"/>
      <c r="E353" s="14"/>
      <c r="F353" s="14"/>
      <c r="G353" s="15"/>
      <c r="H353" s="15"/>
      <c r="I353" s="14"/>
      <c r="J353" s="14"/>
      <c r="K353" s="14"/>
      <c r="L353" s="14"/>
      <c r="M353" s="14"/>
      <c r="N353" s="14"/>
      <c r="O353" s="14"/>
      <c r="P353" s="14"/>
      <c r="Q353" s="14"/>
      <c r="R353" s="14"/>
      <c r="S353" s="14"/>
      <c r="T353" s="333"/>
    </row>
    <row r="354" spans="1:20" s="4" customFormat="1" ht="12.75" outlineLevel="1">
      <c r="A354" s="162"/>
      <c r="B354" s="162"/>
      <c r="C354" s="163"/>
      <c r="D354" s="14"/>
      <c r="E354" s="14"/>
      <c r="F354" s="14"/>
      <c r="G354" s="15"/>
      <c r="H354" s="15"/>
      <c r="I354" s="14"/>
      <c r="J354" s="14"/>
      <c r="K354" s="14"/>
      <c r="L354" s="14"/>
      <c r="M354" s="14"/>
      <c r="N354" s="14"/>
      <c r="O354" s="14"/>
      <c r="P354" s="14"/>
      <c r="Q354" s="14"/>
      <c r="R354" s="14"/>
      <c r="S354" s="14"/>
      <c r="T354" s="333"/>
    </row>
    <row r="355" spans="1:20" s="4" customFormat="1" ht="12.75" outlineLevel="1">
      <c r="A355" s="162"/>
      <c r="B355" s="162"/>
      <c r="C355" s="163"/>
      <c r="D355" s="14"/>
      <c r="E355" s="14"/>
      <c r="F355" s="14"/>
      <c r="G355" s="15"/>
      <c r="H355" s="15"/>
      <c r="I355" s="14"/>
      <c r="J355" s="14"/>
      <c r="K355" s="14"/>
      <c r="L355" s="14"/>
      <c r="M355" s="14"/>
      <c r="N355" s="14"/>
      <c r="O355" s="14"/>
      <c r="P355" s="14"/>
      <c r="Q355" s="14"/>
      <c r="R355" s="14"/>
      <c r="S355" s="14"/>
      <c r="T355" s="333"/>
    </row>
    <row r="356" spans="1:20" s="4" customFormat="1" ht="12.75" outlineLevel="1">
      <c r="A356" s="162"/>
      <c r="B356" s="162"/>
      <c r="C356" s="163"/>
      <c r="D356" s="14"/>
      <c r="E356" s="14"/>
      <c r="F356" s="14"/>
      <c r="G356" s="15"/>
      <c r="H356" s="15"/>
      <c r="I356" s="14"/>
      <c r="J356" s="14"/>
      <c r="K356" s="14"/>
      <c r="L356" s="14"/>
      <c r="M356" s="14"/>
      <c r="N356" s="14"/>
      <c r="O356" s="14"/>
      <c r="P356" s="14"/>
      <c r="Q356" s="14"/>
      <c r="R356" s="14"/>
      <c r="S356" s="14"/>
      <c r="T356" s="333"/>
    </row>
    <row r="357" spans="1:20" s="4" customFormat="1" ht="12.75" outlineLevel="1">
      <c r="A357" s="162"/>
      <c r="B357" s="162"/>
      <c r="C357" s="163"/>
      <c r="D357" s="14"/>
      <c r="E357" s="14"/>
      <c r="F357" s="14"/>
      <c r="G357" s="15"/>
      <c r="H357" s="15"/>
      <c r="I357" s="14"/>
      <c r="J357" s="14"/>
      <c r="K357" s="14"/>
      <c r="L357" s="14"/>
      <c r="M357" s="14"/>
      <c r="N357" s="14"/>
      <c r="O357" s="14"/>
      <c r="P357" s="14"/>
      <c r="Q357" s="14"/>
      <c r="R357" s="14"/>
      <c r="S357" s="14"/>
      <c r="T357" s="333"/>
    </row>
    <row r="358" spans="1:20" s="4" customFormat="1" ht="12.75" outlineLevel="1">
      <c r="A358" s="162"/>
      <c r="B358" s="162"/>
      <c r="C358" s="163"/>
      <c r="D358" s="14"/>
      <c r="E358" s="14"/>
      <c r="F358" s="14"/>
      <c r="G358" s="15"/>
      <c r="H358" s="15"/>
      <c r="I358" s="14"/>
      <c r="J358" s="14"/>
      <c r="K358" s="14"/>
      <c r="L358" s="14"/>
      <c r="M358" s="14"/>
      <c r="N358" s="14"/>
      <c r="O358" s="14"/>
      <c r="P358" s="14"/>
      <c r="Q358" s="14"/>
      <c r="R358" s="14"/>
      <c r="S358" s="14"/>
      <c r="T358" s="333"/>
    </row>
    <row r="359" spans="1:20" s="4" customFormat="1" ht="12.75" outlineLevel="1">
      <c r="A359" s="162"/>
      <c r="B359" s="162"/>
      <c r="C359" s="163"/>
      <c r="D359" s="14"/>
      <c r="E359" s="14"/>
      <c r="F359" s="14"/>
      <c r="G359" s="15"/>
      <c r="H359" s="15"/>
      <c r="I359" s="14"/>
      <c r="J359" s="14"/>
      <c r="K359" s="14"/>
      <c r="L359" s="14"/>
      <c r="M359" s="14"/>
      <c r="N359" s="14"/>
      <c r="O359" s="14"/>
      <c r="P359" s="14"/>
      <c r="Q359" s="14"/>
      <c r="R359" s="14"/>
      <c r="S359" s="14"/>
      <c r="T359" s="333"/>
    </row>
    <row r="360" spans="1:20" s="4" customFormat="1" ht="12.75" outlineLevel="1">
      <c r="A360" s="162"/>
      <c r="B360" s="162"/>
      <c r="C360" s="163"/>
      <c r="D360" s="14"/>
      <c r="E360" s="14"/>
      <c r="F360" s="14"/>
      <c r="G360" s="15"/>
      <c r="H360" s="15"/>
      <c r="I360" s="14"/>
      <c r="J360" s="14"/>
      <c r="K360" s="14"/>
      <c r="L360" s="14"/>
      <c r="M360" s="14"/>
      <c r="N360" s="14"/>
      <c r="O360" s="14"/>
      <c r="P360" s="14"/>
      <c r="Q360" s="14"/>
      <c r="R360" s="14"/>
      <c r="S360" s="14"/>
      <c r="T360" s="333"/>
    </row>
    <row r="361" spans="1:20" s="4" customFormat="1" ht="12.75" outlineLevel="1">
      <c r="A361" s="162"/>
      <c r="B361" s="162"/>
      <c r="C361" s="163"/>
      <c r="D361" s="14"/>
      <c r="E361" s="14"/>
      <c r="F361" s="14"/>
      <c r="G361" s="15"/>
      <c r="H361" s="15"/>
      <c r="I361" s="14"/>
      <c r="J361" s="14"/>
      <c r="K361" s="14"/>
      <c r="L361" s="14"/>
      <c r="M361" s="14"/>
      <c r="N361" s="14"/>
      <c r="O361" s="14"/>
      <c r="P361" s="14"/>
      <c r="Q361" s="14"/>
      <c r="R361" s="14"/>
      <c r="S361" s="14"/>
      <c r="T361" s="333"/>
    </row>
    <row r="362" spans="1:20" s="4" customFormat="1" ht="12.75" outlineLevel="1">
      <c r="A362" s="162"/>
      <c r="B362" s="162"/>
      <c r="C362" s="163"/>
      <c r="D362" s="14"/>
      <c r="E362" s="14"/>
      <c r="F362" s="14"/>
      <c r="G362" s="15"/>
      <c r="H362" s="15"/>
      <c r="I362" s="14"/>
      <c r="J362" s="14"/>
      <c r="K362" s="14"/>
      <c r="L362" s="14"/>
      <c r="M362" s="14"/>
      <c r="N362" s="14"/>
      <c r="O362" s="14"/>
      <c r="P362" s="14"/>
      <c r="Q362" s="14"/>
      <c r="R362" s="14"/>
      <c r="S362" s="14"/>
      <c r="T362" s="333"/>
    </row>
    <row r="363" spans="1:20" s="4" customFormat="1" ht="12.75" outlineLevel="1">
      <c r="A363" s="162"/>
      <c r="B363" s="162"/>
      <c r="C363" s="163"/>
      <c r="D363" s="14"/>
      <c r="E363" s="14"/>
      <c r="F363" s="14"/>
      <c r="G363" s="15"/>
      <c r="H363" s="15"/>
      <c r="I363" s="14"/>
      <c r="J363" s="14"/>
      <c r="K363" s="14"/>
      <c r="L363" s="14"/>
      <c r="M363" s="14"/>
      <c r="N363" s="14"/>
      <c r="O363" s="14"/>
      <c r="P363" s="14"/>
      <c r="Q363" s="14"/>
      <c r="R363" s="14"/>
      <c r="S363" s="14"/>
      <c r="T363" s="333"/>
    </row>
    <row r="364" spans="1:20" s="4" customFormat="1" ht="12.75" outlineLevel="1">
      <c r="A364" s="162"/>
      <c r="B364" s="162"/>
      <c r="C364" s="163"/>
      <c r="D364" s="14"/>
      <c r="E364" s="14"/>
      <c r="F364" s="14"/>
      <c r="G364" s="15"/>
      <c r="H364" s="15"/>
      <c r="I364" s="14"/>
      <c r="J364" s="14"/>
      <c r="K364" s="14"/>
      <c r="L364" s="14"/>
      <c r="M364" s="14"/>
      <c r="N364" s="14"/>
      <c r="O364" s="14"/>
      <c r="P364" s="14"/>
      <c r="Q364" s="14"/>
      <c r="R364" s="14"/>
      <c r="S364" s="14"/>
      <c r="T364" s="333"/>
    </row>
    <row r="365" spans="1:20" s="4" customFormat="1" ht="12.75" outlineLevel="1">
      <c r="A365" s="162"/>
      <c r="B365" s="162"/>
      <c r="C365" s="163"/>
      <c r="D365" s="14"/>
      <c r="E365" s="14"/>
      <c r="F365" s="14"/>
      <c r="G365" s="15"/>
      <c r="H365" s="15"/>
      <c r="I365" s="14"/>
      <c r="J365" s="14"/>
      <c r="K365" s="14"/>
      <c r="L365" s="14"/>
      <c r="M365" s="14"/>
      <c r="N365" s="14"/>
      <c r="O365" s="14"/>
      <c r="P365" s="14"/>
      <c r="Q365" s="14"/>
      <c r="R365" s="14"/>
      <c r="S365" s="14"/>
      <c r="T365" s="333"/>
    </row>
    <row r="366" spans="1:20" s="4" customFormat="1" ht="12.75" outlineLevel="1">
      <c r="A366" s="162"/>
      <c r="B366" s="162"/>
      <c r="C366" s="163"/>
      <c r="D366" s="14"/>
      <c r="E366" s="14"/>
      <c r="F366" s="14"/>
      <c r="G366" s="15"/>
      <c r="H366" s="15"/>
      <c r="I366" s="14"/>
      <c r="J366" s="14"/>
      <c r="K366" s="14"/>
      <c r="L366" s="14"/>
      <c r="M366" s="14"/>
      <c r="N366" s="14"/>
      <c r="O366" s="14"/>
      <c r="P366" s="14"/>
      <c r="Q366" s="14"/>
      <c r="R366" s="14"/>
      <c r="S366" s="14"/>
      <c r="T366" s="333"/>
    </row>
    <row r="367" spans="1:20" s="4" customFormat="1" ht="12.75" outlineLevel="1">
      <c r="A367" s="162"/>
      <c r="B367" s="162"/>
      <c r="C367" s="163"/>
      <c r="D367" s="14"/>
      <c r="E367" s="14"/>
      <c r="F367" s="14"/>
      <c r="G367" s="15"/>
      <c r="H367" s="15"/>
      <c r="I367" s="14"/>
      <c r="J367" s="14"/>
      <c r="K367" s="14"/>
      <c r="L367" s="14"/>
      <c r="M367" s="14"/>
      <c r="N367" s="14"/>
      <c r="O367" s="14"/>
      <c r="P367" s="14"/>
      <c r="Q367" s="14"/>
      <c r="R367" s="14"/>
      <c r="S367" s="14"/>
      <c r="T367" s="333"/>
    </row>
    <row r="368" spans="1:20" s="4" customFormat="1" ht="12.75" outlineLevel="1">
      <c r="A368" s="162"/>
      <c r="B368" s="162"/>
      <c r="C368" s="163"/>
      <c r="D368" s="14"/>
      <c r="E368" s="14"/>
      <c r="F368" s="14"/>
      <c r="G368" s="15"/>
      <c r="H368" s="15"/>
      <c r="I368" s="14"/>
      <c r="J368" s="14"/>
      <c r="K368" s="14"/>
      <c r="L368" s="14"/>
      <c r="M368" s="14"/>
      <c r="N368" s="14"/>
      <c r="O368" s="14"/>
      <c r="P368" s="14"/>
      <c r="Q368" s="14"/>
      <c r="R368" s="14"/>
      <c r="S368" s="14"/>
      <c r="T368" s="333"/>
    </row>
    <row r="369" spans="1:20" s="4" customFormat="1" ht="12.75" outlineLevel="1">
      <c r="A369" s="162"/>
      <c r="B369" s="162"/>
      <c r="C369" s="163"/>
      <c r="D369" s="14"/>
      <c r="E369" s="14"/>
      <c r="F369" s="14"/>
      <c r="G369" s="15"/>
      <c r="H369" s="15"/>
      <c r="I369" s="14"/>
      <c r="J369" s="14"/>
      <c r="K369" s="14"/>
      <c r="L369" s="14"/>
      <c r="M369" s="14"/>
      <c r="N369" s="14"/>
      <c r="O369" s="14"/>
      <c r="P369" s="14"/>
      <c r="Q369" s="14"/>
      <c r="R369" s="14"/>
      <c r="S369" s="14"/>
      <c r="T369" s="333"/>
    </row>
    <row r="370" spans="1:20" s="4" customFormat="1" ht="12.75" outlineLevel="1">
      <c r="A370" s="162"/>
      <c r="B370" s="162"/>
      <c r="C370" s="163"/>
      <c r="D370" s="14"/>
      <c r="E370" s="14"/>
      <c r="F370" s="14"/>
      <c r="G370" s="15"/>
      <c r="H370" s="15"/>
      <c r="I370" s="14"/>
      <c r="J370" s="14"/>
      <c r="K370" s="14"/>
      <c r="L370" s="14"/>
      <c r="M370" s="14"/>
      <c r="N370" s="14"/>
      <c r="O370" s="14"/>
      <c r="P370" s="14"/>
      <c r="Q370" s="14"/>
      <c r="R370" s="14"/>
      <c r="S370" s="14"/>
      <c r="T370" s="333"/>
    </row>
    <row r="371" spans="1:20" s="4" customFormat="1" ht="12.75" outlineLevel="1">
      <c r="A371" s="162"/>
      <c r="B371" s="162"/>
      <c r="C371" s="163"/>
      <c r="D371" s="14"/>
      <c r="E371" s="14"/>
      <c r="F371" s="14"/>
      <c r="G371" s="15"/>
      <c r="H371" s="15"/>
      <c r="I371" s="14"/>
      <c r="J371" s="14"/>
      <c r="K371" s="14"/>
      <c r="L371" s="14"/>
      <c r="M371" s="14"/>
      <c r="N371" s="14"/>
      <c r="O371" s="14"/>
      <c r="P371" s="14"/>
      <c r="Q371" s="14"/>
      <c r="R371" s="14"/>
      <c r="S371" s="14"/>
      <c r="T371" s="333"/>
    </row>
    <row r="372" spans="1:20" s="4" customFormat="1" ht="12.75" outlineLevel="1">
      <c r="A372" s="162"/>
      <c r="B372" s="162"/>
      <c r="C372" s="163"/>
      <c r="D372" s="14"/>
      <c r="E372" s="14"/>
      <c r="F372" s="14"/>
      <c r="G372" s="15"/>
      <c r="H372" s="15"/>
      <c r="I372" s="14"/>
      <c r="J372" s="14"/>
      <c r="K372" s="14"/>
      <c r="L372" s="14"/>
      <c r="M372" s="16"/>
      <c r="N372" s="14"/>
      <c r="O372" s="14"/>
      <c r="P372" s="14"/>
      <c r="Q372" s="14"/>
      <c r="R372" s="14"/>
      <c r="S372" s="14"/>
      <c r="T372" s="333"/>
    </row>
    <row r="373" spans="1:20" s="4" customFormat="1" ht="12.75" outlineLevel="1">
      <c r="A373" s="162"/>
      <c r="B373" s="162"/>
      <c r="C373" s="163"/>
      <c r="D373" s="14"/>
      <c r="E373" s="14"/>
      <c r="F373" s="14"/>
      <c r="G373" s="15"/>
      <c r="H373" s="15"/>
      <c r="I373" s="14"/>
      <c r="J373" s="14"/>
      <c r="K373" s="14"/>
      <c r="L373" s="14"/>
      <c r="M373" s="16"/>
      <c r="N373" s="14"/>
      <c r="O373" s="14"/>
      <c r="P373" s="14"/>
      <c r="Q373" s="14"/>
      <c r="R373" s="14"/>
      <c r="S373" s="14"/>
      <c r="T373" s="333"/>
    </row>
    <row r="374" spans="1:20" s="4" customFormat="1" ht="12.75" outlineLevel="1">
      <c r="A374" s="162"/>
      <c r="B374" s="162"/>
      <c r="C374" s="163"/>
      <c r="D374" s="14"/>
      <c r="E374" s="14"/>
      <c r="F374" s="14"/>
      <c r="G374" s="15"/>
      <c r="H374" s="15"/>
      <c r="I374" s="14"/>
      <c r="J374" s="14"/>
      <c r="K374" s="14"/>
      <c r="L374" s="14"/>
      <c r="M374" s="16"/>
      <c r="N374" s="14"/>
      <c r="O374" s="14"/>
      <c r="P374" s="14"/>
      <c r="Q374" s="14"/>
      <c r="R374" s="14"/>
      <c r="S374" s="14"/>
      <c r="T374" s="333"/>
    </row>
    <row r="375" spans="1:20" s="4" customFormat="1" ht="12.75" outlineLevel="1">
      <c r="A375" s="162"/>
      <c r="B375" s="162"/>
      <c r="C375" s="163"/>
      <c r="D375" s="14"/>
      <c r="E375" s="14"/>
      <c r="F375" s="14"/>
      <c r="G375" s="15"/>
      <c r="H375" s="15"/>
      <c r="I375" s="14"/>
      <c r="J375" s="14"/>
      <c r="K375" s="14"/>
      <c r="L375" s="14"/>
      <c r="M375" s="16"/>
      <c r="N375" s="14"/>
      <c r="O375" s="14"/>
      <c r="P375" s="14"/>
      <c r="Q375" s="14"/>
      <c r="R375" s="14"/>
      <c r="S375" s="14"/>
      <c r="T375" s="333"/>
    </row>
    <row r="376" spans="1:20" s="4" customFormat="1" ht="12.75" outlineLevel="1">
      <c r="A376" s="162"/>
      <c r="B376" s="162"/>
      <c r="C376" s="163"/>
      <c r="D376" s="14"/>
      <c r="E376" s="14"/>
      <c r="F376" s="14"/>
      <c r="G376" s="15"/>
      <c r="H376" s="15"/>
      <c r="I376" s="14"/>
      <c r="J376" s="14"/>
      <c r="K376" s="14"/>
      <c r="L376" s="14"/>
      <c r="M376" s="16"/>
      <c r="N376" s="14"/>
      <c r="O376" s="14"/>
      <c r="P376" s="14"/>
      <c r="Q376" s="14"/>
      <c r="R376" s="14"/>
      <c r="S376" s="14"/>
      <c r="T376" s="333"/>
    </row>
    <row r="377" spans="1:20" s="4" customFormat="1" ht="12.75" outlineLevel="1">
      <c r="A377" s="162"/>
      <c r="B377" s="162"/>
      <c r="C377" s="163"/>
      <c r="D377" s="14"/>
      <c r="E377" s="14"/>
      <c r="F377" s="14"/>
      <c r="G377" s="15"/>
      <c r="H377" s="15"/>
      <c r="I377" s="14"/>
      <c r="J377" s="14"/>
      <c r="K377" s="14"/>
      <c r="L377" s="14"/>
      <c r="M377" s="16"/>
      <c r="N377" s="14"/>
      <c r="O377" s="14"/>
      <c r="P377" s="14"/>
      <c r="Q377" s="14"/>
      <c r="R377" s="14"/>
      <c r="S377" s="14"/>
      <c r="T377" s="333"/>
    </row>
    <row r="378" spans="1:20" s="4" customFormat="1" ht="12.75" outlineLevel="1">
      <c r="A378" s="162"/>
      <c r="B378" s="162"/>
      <c r="C378" s="163"/>
      <c r="D378" s="14"/>
      <c r="E378" s="14"/>
      <c r="F378" s="14"/>
      <c r="G378" s="15"/>
      <c r="H378" s="15"/>
      <c r="I378" s="14"/>
      <c r="J378" s="14"/>
      <c r="K378" s="14"/>
      <c r="L378" s="14"/>
      <c r="M378" s="16"/>
      <c r="N378" s="14"/>
      <c r="O378" s="14"/>
      <c r="P378" s="14"/>
      <c r="Q378" s="14"/>
      <c r="R378" s="14"/>
      <c r="S378" s="14"/>
      <c r="T378" s="333"/>
    </row>
    <row r="379" spans="1:20" s="4" customFormat="1" ht="12.75" outlineLevel="1">
      <c r="A379" s="162"/>
      <c r="B379" s="162"/>
      <c r="C379" s="163"/>
      <c r="D379" s="14"/>
      <c r="E379" s="14"/>
      <c r="F379" s="14"/>
      <c r="G379" s="15"/>
      <c r="H379" s="15"/>
      <c r="I379" s="14"/>
      <c r="J379" s="14"/>
      <c r="K379" s="14"/>
      <c r="L379" s="14"/>
      <c r="M379" s="16"/>
      <c r="N379" s="14"/>
      <c r="O379" s="14"/>
      <c r="P379" s="14"/>
      <c r="Q379" s="14"/>
      <c r="R379" s="14"/>
      <c r="S379" s="14"/>
      <c r="T379" s="333"/>
    </row>
    <row r="380" spans="1:20" s="4" customFormat="1" ht="12.75" outlineLevel="1">
      <c r="A380" s="162"/>
      <c r="B380" s="162"/>
      <c r="C380" s="163"/>
      <c r="D380" s="14"/>
      <c r="E380" s="14"/>
      <c r="F380" s="14"/>
      <c r="G380" s="15"/>
      <c r="H380" s="15"/>
      <c r="I380" s="14"/>
      <c r="J380" s="14"/>
      <c r="K380" s="14"/>
      <c r="L380" s="14"/>
      <c r="M380" s="16"/>
      <c r="N380" s="14"/>
      <c r="O380" s="14"/>
      <c r="P380" s="14"/>
      <c r="Q380" s="14"/>
      <c r="R380" s="14"/>
      <c r="S380" s="14"/>
      <c r="T380" s="333"/>
    </row>
    <row r="381" spans="1:20" s="4" customFormat="1" ht="12.75" outlineLevel="1">
      <c r="A381" s="162"/>
      <c r="B381" s="162"/>
      <c r="C381" s="163"/>
      <c r="D381" s="14"/>
      <c r="E381" s="14"/>
      <c r="F381" s="14"/>
      <c r="G381" s="15"/>
      <c r="H381" s="15"/>
      <c r="I381" s="14"/>
      <c r="J381" s="14"/>
      <c r="K381" s="14"/>
      <c r="L381" s="14"/>
      <c r="M381" s="16"/>
      <c r="N381" s="14"/>
      <c r="O381" s="14"/>
      <c r="P381" s="14"/>
      <c r="Q381" s="14"/>
      <c r="R381" s="14"/>
      <c r="S381" s="14"/>
      <c r="T381" s="333"/>
    </row>
    <row r="382" spans="1:20" s="4" customFormat="1" ht="12.75" outlineLevel="1">
      <c r="A382" s="162"/>
      <c r="B382" s="162"/>
      <c r="C382" s="163"/>
      <c r="D382" s="14"/>
      <c r="E382" s="14"/>
      <c r="F382" s="14"/>
      <c r="G382" s="15"/>
      <c r="H382" s="15"/>
      <c r="I382" s="14"/>
      <c r="J382" s="14"/>
      <c r="K382" s="14"/>
      <c r="L382" s="14"/>
      <c r="M382" s="16"/>
      <c r="N382" s="14"/>
      <c r="O382" s="14"/>
      <c r="P382" s="14"/>
      <c r="Q382" s="14"/>
      <c r="R382" s="14"/>
      <c r="S382" s="14"/>
      <c r="T382" s="333"/>
    </row>
    <row r="383" spans="1:20" s="4" customFormat="1" ht="12.75" outlineLevel="1">
      <c r="A383" s="162"/>
      <c r="B383" s="162"/>
      <c r="C383" s="163"/>
      <c r="D383" s="14"/>
      <c r="E383" s="14"/>
      <c r="F383" s="14"/>
      <c r="G383" s="15"/>
      <c r="H383" s="15"/>
      <c r="I383" s="14"/>
      <c r="J383" s="14"/>
      <c r="K383" s="14"/>
      <c r="L383" s="14"/>
      <c r="M383" s="16"/>
      <c r="N383" s="14"/>
      <c r="O383" s="14"/>
      <c r="P383" s="14"/>
      <c r="Q383" s="14"/>
      <c r="R383" s="14"/>
      <c r="S383" s="14"/>
      <c r="T383" s="333"/>
    </row>
    <row r="384" spans="1:20" s="4" customFormat="1" ht="12.75" outlineLevel="1">
      <c r="A384" s="162"/>
      <c r="B384" s="162"/>
      <c r="C384" s="163"/>
      <c r="D384" s="14"/>
      <c r="E384" s="14"/>
      <c r="F384" s="14"/>
      <c r="G384" s="15"/>
      <c r="H384" s="15"/>
      <c r="I384" s="14"/>
      <c r="J384" s="14"/>
      <c r="K384" s="14"/>
      <c r="L384" s="14"/>
      <c r="M384" s="16"/>
      <c r="N384" s="14"/>
      <c r="O384" s="14"/>
      <c r="P384" s="14"/>
      <c r="Q384" s="14"/>
      <c r="R384" s="14"/>
      <c r="S384" s="14"/>
      <c r="T384" s="333"/>
    </row>
    <row r="385" spans="1:20" s="4" customFormat="1" ht="12.75" outlineLevel="1">
      <c r="A385" s="162"/>
      <c r="B385" s="162"/>
      <c r="C385" s="163"/>
      <c r="D385" s="14"/>
      <c r="E385" s="14"/>
      <c r="F385" s="14"/>
      <c r="G385" s="15"/>
      <c r="H385" s="15"/>
      <c r="I385" s="14"/>
      <c r="J385" s="14"/>
      <c r="K385" s="14"/>
      <c r="L385" s="14"/>
      <c r="M385" s="16"/>
      <c r="N385" s="14"/>
      <c r="O385" s="14"/>
      <c r="P385" s="14"/>
      <c r="Q385" s="14"/>
      <c r="R385" s="14"/>
      <c r="S385" s="14"/>
      <c r="T385" s="333"/>
    </row>
    <row r="386" spans="1:20" s="4" customFormat="1" ht="12.75" outlineLevel="1">
      <c r="A386" s="162"/>
      <c r="B386" s="162"/>
      <c r="C386" s="163"/>
      <c r="D386" s="14"/>
      <c r="E386" s="14"/>
      <c r="F386" s="14"/>
      <c r="G386" s="15"/>
      <c r="H386" s="15"/>
      <c r="I386" s="14"/>
      <c r="J386" s="14"/>
      <c r="K386" s="14"/>
      <c r="L386" s="14"/>
      <c r="M386" s="16"/>
      <c r="N386" s="14"/>
      <c r="O386" s="14"/>
      <c r="P386" s="14"/>
      <c r="Q386" s="14"/>
      <c r="R386" s="14"/>
      <c r="S386" s="14"/>
      <c r="T386" s="333"/>
    </row>
    <row r="387" spans="1:20" s="4" customFormat="1" ht="12.75" outlineLevel="1">
      <c r="A387" s="162"/>
      <c r="B387" s="162"/>
      <c r="C387" s="163"/>
      <c r="D387" s="14"/>
      <c r="E387" s="14"/>
      <c r="F387" s="14"/>
      <c r="G387" s="15"/>
      <c r="H387" s="15"/>
      <c r="I387" s="14"/>
      <c r="J387" s="14"/>
      <c r="K387" s="14"/>
      <c r="L387" s="14"/>
      <c r="M387" s="16"/>
      <c r="N387" s="14"/>
      <c r="O387" s="14"/>
      <c r="P387" s="14"/>
      <c r="Q387" s="14"/>
      <c r="R387" s="14"/>
      <c r="S387" s="14"/>
      <c r="T387" s="333"/>
    </row>
    <row r="388" spans="1:20" s="4" customFormat="1" ht="12.75" outlineLevel="1">
      <c r="A388" s="162"/>
      <c r="B388" s="162"/>
      <c r="C388" s="163"/>
      <c r="D388" s="14"/>
      <c r="E388" s="14"/>
      <c r="F388" s="14"/>
      <c r="G388" s="15"/>
      <c r="H388" s="15"/>
      <c r="I388" s="14"/>
      <c r="J388" s="14"/>
      <c r="K388" s="14"/>
      <c r="L388" s="14"/>
      <c r="M388" s="16"/>
      <c r="N388" s="14"/>
      <c r="O388" s="14"/>
      <c r="P388" s="14"/>
      <c r="Q388" s="14"/>
      <c r="R388" s="14"/>
      <c r="S388" s="14"/>
      <c r="T388" s="333"/>
    </row>
    <row r="389" spans="1:20" s="4" customFormat="1" ht="12.75" outlineLevel="1">
      <c r="A389" s="162"/>
      <c r="B389" s="162"/>
      <c r="C389" s="163"/>
      <c r="D389" s="14"/>
      <c r="E389" s="14"/>
      <c r="F389" s="14"/>
      <c r="G389" s="15"/>
      <c r="H389" s="15"/>
      <c r="I389" s="14"/>
      <c r="J389" s="14"/>
      <c r="K389" s="14"/>
      <c r="L389" s="14"/>
      <c r="M389" s="16"/>
      <c r="N389" s="14"/>
      <c r="O389" s="14"/>
      <c r="P389" s="14"/>
      <c r="Q389" s="14"/>
      <c r="R389" s="14"/>
      <c r="S389" s="14"/>
      <c r="T389" s="333"/>
    </row>
    <row r="390" spans="1:20" s="4" customFormat="1" ht="12.75" outlineLevel="1">
      <c r="A390" s="162"/>
      <c r="B390" s="162"/>
      <c r="C390" s="163"/>
      <c r="D390" s="14"/>
      <c r="E390" s="14"/>
      <c r="F390" s="14"/>
      <c r="G390" s="15"/>
      <c r="H390" s="15"/>
      <c r="I390" s="14"/>
      <c r="J390" s="14"/>
      <c r="K390" s="14"/>
      <c r="L390" s="14"/>
      <c r="M390" s="16"/>
      <c r="N390" s="14"/>
      <c r="O390" s="14"/>
      <c r="P390" s="14"/>
      <c r="Q390" s="14"/>
      <c r="R390" s="14"/>
      <c r="S390" s="14"/>
      <c r="T390" s="333"/>
    </row>
    <row r="391" spans="1:20" s="4" customFormat="1" ht="12.75" outlineLevel="1">
      <c r="A391" s="162"/>
      <c r="B391" s="162"/>
      <c r="C391" s="163"/>
      <c r="D391" s="14"/>
      <c r="E391" s="14"/>
      <c r="F391" s="14"/>
      <c r="G391" s="15"/>
      <c r="H391" s="15"/>
      <c r="I391" s="14"/>
      <c r="J391" s="14"/>
      <c r="K391" s="14"/>
      <c r="L391" s="14"/>
      <c r="M391" s="16"/>
      <c r="N391" s="14"/>
      <c r="O391" s="14"/>
      <c r="P391" s="14"/>
      <c r="Q391" s="14"/>
      <c r="R391" s="14"/>
      <c r="S391" s="14"/>
      <c r="T391" s="333"/>
    </row>
    <row r="392" spans="1:20" s="4" customFormat="1" ht="12.75" outlineLevel="1">
      <c r="A392" s="162"/>
      <c r="B392" s="162"/>
      <c r="C392" s="163"/>
      <c r="D392" s="14"/>
      <c r="E392" s="14"/>
      <c r="F392" s="14"/>
      <c r="G392" s="15"/>
      <c r="H392" s="15"/>
      <c r="I392" s="14"/>
      <c r="J392" s="14"/>
      <c r="K392" s="14"/>
      <c r="L392" s="14"/>
      <c r="M392" s="16"/>
      <c r="N392" s="14"/>
      <c r="O392" s="14"/>
      <c r="P392" s="14"/>
      <c r="Q392" s="14"/>
      <c r="R392" s="14"/>
      <c r="S392" s="14"/>
      <c r="T392" s="333"/>
    </row>
    <row r="393" spans="1:20" s="4" customFormat="1" ht="12.75" outlineLevel="1">
      <c r="A393" s="162"/>
      <c r="B393" s="162"/>
      <c r="C393" s="163"/>
      <c r="D393" s="14"/>
      <c r="E393" s="14"/>
      <c r="F393" s="14"/>
      <c r="G393" s="15"/>
      <c r="H393" s="15"/>
      <c r="I393" s="14"/>
      <c r="J393" s="14"/>
      <c r="K393" s="14"/>
      <c r="L393" s="14"/>
      <c r="M393" s="16"/>
      <c r="N393" s="14"/>
      <c r="O393" s="14"/>
      <c r="P393" s="14"/>
      <c r="Q393" s="14"/>
      <c r="R393" s="14"/>
      <c r="S393" s="14"/>
      <c r="T393" s="333"/>
    </row>
    <row r="394" spans="1:20" s="4" customFormat="1" ht="12.75" outlineLevel="1">
      <c r="A394" s="162"/>
      <c r="B394" s="162"/>
      <c r="C394" s="163"/>
      <c r="D394" s="14"/>
      <c r="E394" s="14"/>
      <c r="F394" s="14"/>
      <c r="G394" s="15"/>
      <c r="H394" s="15"/>
      <c r="I394" s="14"/>
      <c r="J394" s="14"/>
      <c r="K394" s="14"/>
      <c r="L394" s="14"/>
      <c r="M394" s="16"/>
      <c r="N394" s="14"/>
      <c r="O394" s="14"/>
      <c r="P394" s="14"/>
      <c r="Q394" s="14"/>
      <c r="R394" s="14"/>
      <c r="S394" s="14"/>
      <c r="T394" s="333"/>
    </row>
    <row r="395" spans="1:20" s="4" customFormat="1" ht="12.75" outlineLevel="1">
      <c r="A395" s="162"/>
      <c r="B395" s="162"/>
      <c r="C395" s="163"/>
      <c r="D395" s="14"/>
      <c r="E395" s="14"/>
      <c r="F395" s="14"/>
      <c r="G395" s="15"/>
      <c r="H395" s="15"/>
      <c r="I395" s="14"/>
      <c r="J395" s="14"/>
      <c r="K395" s="14"/>
      <c r="L395" s="14"/>
      <c r="M395" s="16"/>
      <c r="N395" s="14"/>
      <c r="O395" s="14"/>
      <c r="P395" s="14"/>
      <c r="Q395" s="14"/>
      <c r="R395" s="14"/>
      <c r="S395" s="14"/>
      <c r="T395" s="333"/>
    </row>
    <row r="396" spans="1:20" s="4" customFormat="1" ht="12.75" outlineLevel="1">
      <c r="A396" s="162"/>
      <c r="B396" s="162"/>
      <c r="C396" s="163"/>
      <c r="D396" s="14"/>
      <c r="E396" s="14"/>
      <c r="F396" s="14"/>
      <c r="G396" s="15"/>
      <c r="H396" s="15"/>
      <c r="I396" s="14"/>
      <c r="J396" s="14"/>
      <c r="K396" s="14"/>
      <c r="L396" s="14"/>
      <c r="M396" s="16"/>
      <c r="N396" s="14"/>
      <c r="O396" s="14"/>
      <c r="P396" s="14"/>
      <c r="Q396" s="14"/>
      <c r="R396" s="14"/>
      <c r="S396" s="14"/>
      <c r="T396" s="333"/>
    </row>
    <row r="397" spans="1:20" s="4" customFormat="1" ht="12.75" outlineLevel="1">
      <c r="A397" s="162"/>
      <c r="B397" s="162"/>
      <c r="C397" s="163"/>
      <c r="D397" s="14"/>
      <c r="E397" s="14"/>
      <c r="F397" s="14"/>
      <c r="G397" s="15"/>
      <c r="H397" s="15"/>
      <c r="I397" s="14"/>
      <c r="J397" s="14"/>
      <c r="K397" s="14"/>
      <c r="L397" s="14"/>
      <c r="M397" s="16"/>
      <c r="N397" s="14"/>
      <c r="O397" s="14"/>
      <c r="P397" s="14"/>
      <c r="Q397" s="14"/>
      <c r="R397" s="14"/>
      <c r="S397" s="14"/>
      <c r="T397" s="333"/>
    </row>
    <row r="398" spans="1:20" s="4" customFormat="1" ht="12.75" outlineLevel="1">
      <c r="A398" s="162"/>
      <c r="B398" s="162"/>
      <c r="C398" s="163"/>
      <c r="D398" s="14"/>
      <c r="E398" s="14"/>
      <c r="F398" s="14"/>
      <c r="G398" s="15"/>
      <c r="H398" s="15"/>
      <c r="I398" s="14"/>
      <c r="J398" s="14"/>
      <c r="K398" s="14"/>
      <c r="L398" s="14"/>
      <c r="M398" s="16"/>
      <c r="N398" s="14"/>
      <c r="O398" s="14"/>
      <c r="P398" s="14"/>
      <c r="Q398" s="14"/>
      <c r="R398" s="14"/>
      <c r="S398" s="14"/>
      <c r="T398" s="333"/>
    </row>
    <row r="399" spans="1:20" s="4" customFormat="1" ht="12.75" outlineLevel="1">
      <c r="A399" s="162"/>
      <c r="B399" s="162"/>
      <c r="C399" s="163"/>
      <c r="D399" s="14"/>
      <c r="E399" s="14"/>
      <c r="F399" s="14"/>
      <c r="G399" s="15"/>
      <c r="H399" s="15"/>
      <c r="I399" s="14"/>
      <c r="J399" s="14"/>
      <c r="K399" s="14"/>
      <c r="L399" s="14"/>
      <c r="M399" s="16"/>
      <c r="N399" s="14"/>
      <c r="O399" s="14"/>
      <c r="P399" s="14"/>
      <c r="Q399" s="14"/>
      <c r="R399" s="14"/>
      <c r="S399" s="14"/>
      <c r="T399" s="333"/>
    </row>
    <row r="400" spans="1:20" s="4" customFormat="1" ht="12.75" outlineLevel="1">
      <c r="A400" s="162"/>
      <c r="B400" s="162"/>
      <c r="C400" s="163"/>
      <c r="D400" s="14"/>
      <c r="E400" s="14"/>
      <c r="F400" s="14"/>
      <c r="G400" s="15"/>
      <c r="H400" s="15"/>
      <c r="I400" s="14"/>
      <c r="J400" s="14"/>
      <c r="K400" s="14"/>
      <c r="L400" s="14"/>
      <c r="M400" s="16"/>
      <c r="N400" s="14"/>
      <c r="O400" s="14"/>
      <c r="P400" s="14"/>
      <c r="Q400" s="14"/>
      <c r="R400" s="14"/>
      <c r="S400" s="14"/>
      <c r="T400" s="333"/>
    </row>
    <row r="401" spans="1:20" s="4" customFormat="1" ht="12.75" outlineLevel="1">
      <c r="A401" s="162"/>
      <c r="B401" s="162"/>
      <c r="C401" s="163"/>
      <c r="D401" s="14"/>
      <c r="E401" s="14"/>
      <c r="F401" s="14"/>
      <c r="G401" s="15"/>
      <c r="H401" s="15"/>
      <c r="I401" s="14"/>
      <c r="J401" s="14"/>
      <c r="K401" s="14"/>
      <c r="L401" s="14"/>
      <c r="M401" s="16"/>
      <c r="N401" s="14"/>
      <c r="O401" s="14"/>
      <c r="P401" s="14"/>
      <c r="Q401" s="14"/>
      <c r="R401" s="14"/>
      <c r="S401" s="14"/>
      <c r="T401" s="333"/>
    </row>
    <row r="402" spans="1:20" s="4" customFormat="1" ht="12.75" outlineLevel="1">
      <c r="A402" s="162"/>
      <c r="B402" s="162"/>
      <c r="C402" s="163"/>
      <c r="D402" s="14"/>
      <c r="E402" s="14"/>
      <c r="F402" s="14"/>
      <c r="G402" s="15"/>
      <c r="H402" s="15"/>
      <c r="I402" s="14"/>
      <c r="J402" s="14"/>
      <c r="K402" s="14"/>
      <c r="L402" s="14"/>
      <c r="M402" s="16"/>
      <c r="N402" s="14"/>
      <c r="O402" s="14"/>
      <c r="P402" s="14"/>
      <c r="Q402" s="14"/>
      <c r="R402" s="14"/>
      <c r="S402" s="14"/>
      <c r="T402" s="333"/>
    </row>
    <row r="403" spans="1:20" s="4" customFormat="1" ht="12.75" outlineLevel="1">
      <c r="A403" s="162"/>
      <c r="B403" s="162"/>
      <c r="C403" s="163"/>
      <c r="D403" s="14"/>
      <c r="E403" s="14"/>
      <c r="F403" s="14"/>
      <c r="G403" s="15"/>
      <c r="H403" s="15"/>
      <c r="I403" s="14"/>
      <c r="J403" s="14"/>
      <c r="K403" s="14"/>
      <c r="L403" s="14"/>
      <c r="M403" s="16"/>
      <c r="N403" s="14"/>
      <c r="O403" s="14"/>
      <c r="P403" s="14"/>
      <c r="Q403" s="14"/>
      <c r="R403" s="14"/>
      <c r="S403" s="14"/>
      <c r="T403" s="333"/>
    </row>
    <row r="404" spans="1:20" s="4" customFormat="1" ht="12.75" outlineLevel="1">
      <c r="A404" s="162"/>
      <c r="B404" s="162"/>
      <c r="C404" s="163"/>
      <c r="D404" s="14"/>
      <c r="E404" s="14"/>
      <c r="F404" s="14"/>
      <c r="G404" s="15"/>
      <c r="H404" s="15"/>
      <c r="I404" s="14"/>
      <c r="J404" s="14"/>
      <c r="K404" s="14"/>
      <c r="L404" s="14"/>
      <c r="M404" s="16"/>
      <c r="N404" s="14"/>
      <c r="O404" s="14"/>
      <c r="P404" s="14"/>
      <c r="Q404" s="14"/>
      <c r="R404" s="14"/>
      <c r="S404" s="14"/>
      <c r="T404" s="333"/>
    </row>
    <row r="405" spans="1:20" s="4" customFormat="1" ht="12.75" outlineLevel="1">
      <c r="A405" s="162"/>
      <c r="B405" s="162"/>
      <c r="C405" s="163"/>
      <c r="D405" s="14"/>
      <c r="E405" s="14"/>
      <c r="F405" s="14"/>
      <c r="G405" s="15"/>
      <c r="H405" s="15"/>
      <c r="I405" s="14"/>
      <c r="J405" s="14"/>
      <c r="K405" s="14"/>
      <c r="L405" s="14"/>
      <c r="M405" s="16"/>
      <c r="N405" s="14"/>
      <c r="O405" s="14"/>
      <c r="P405" s="14"/>
      <c r="Q405" s="14"/>
      <c r="R405" s="14"/>
      <c r="S405" s="14"/>
      <c r="T405" s="333"/>
    </row>
    <row r="406" spans="1:20" s="4" customFormat="1" ht="12.75" outlineLevel="1">
      <c r="A406" s="162"/>
      <c r="B406" s="162"/>
      <c r="C406" s="163"/>
      <c r="D406" s="14"/>
      <c r="E406" s="14"/>
      <c r="F406" s="14"/>
      <c r="G406" s="15"/>
      <c r="H406" s="15"/>
      <c r="I406" s="14"/>
      <c r="J406" s="14"/>
      <c r="K406" s="14"/>
      <c r="L406" s="14"/>
      <c r="M406" s="16"/>
      <c r="N406" s="14"/>
      <c r="O406" s="14"/>
      <c r="P406" s="14"/>
      <c r="Q406" s="14"/>
      <c r="R406" s="14"/>
      <c r="S406" s="14"/>
      <c r="T406" s="333"/>
    </row>
    <row r="407" spans="1:20" s="4" customFormat="1" ht="12.75" outlineLevel="1">
      <c r="A407" s="162"/>
      <c r="B407" s="162"/>
      <c r="C407" s="163"/>
      <c r="D407" s="14"/>
      <c r="E407" s="14"/>
      <c r="F407" s="14"/>
      <c r="G407" s="15"/>
      <c r="H407" s="15"/>
      <c r="I407" s="14"/>
      <c r="J407" s="14"/>
      <c r="K407" s="14"/>
      <c r="L407" s="14"/>
      <c r="M407" s="16"/>
      <c r="N407" s="14"/>
      <c r="O407" s="14"/>
      <c r="P407" s="14"/>
      <c r="Q407" s="14"/>
      <c r="R407" s="14"/>
      <c r="S407" s="14"/>
      <c r="T407" s="333"/>
    </row>
    <row r="408" spans="1:20" s="4" customFormat="1" ht="12.75" outlineLevel="1">
      <c r="A408" s="162"/>
      <c r="B408" s="162"/>
      <c r="C408" s="163"/>
      <c r="D408" s="14"/>
      <c r="E408" s="14"/>
      <c r="F408" s="14"/>
      <c r="G408" s="15"/>
      <c r="H408" s="15"/>
      <c r="I408" s="14"/>
      <c r="J408" s="14"/>
      <c r="K408" s="14"/>
      <c r="L408" s="14"/>
      <c r="M408" s="16"/>
      <c r="N408" s="14"/>
      <c r="O408" s="14"/>
      <c r="P408" s="14"/>
      <c r="Q408" s="14"/>
      <c r="R408" s="14"/>
      <c r="S408" s="14"/>
      <c r="T408" s="333"/>
    </row>
    <row r="409" spans="1:20" s="4" customFormat="1" ht="12.75" outlineLevel="1">
      <c r="A409" s="162"/>
      <c r="B409" s="162"/>
      <c r="C409" s="163"/>
      <c r="D409" s="14"/>
      <c r="E409" s="14"/>
      <c r="F409" s="14"/>
      <c r="G409" s="15"/>
      <c r="H409" s="15"/>
      <c r="I409" s="14"/>
      <c r="J409" s="14"/>
      <c r="K409" s="14"/>
      <c r="L409" s="14"/>
      <c r="M409" s="16"/>
      <c r="N409" s="14"/>
      <c r="O409" s="14"/>
      <c r="P409" s="14"/>
      <c r="Q409" s="14"/>
      <c r="R409" s="14"/>
      <c r="S409" s="14"/>
      <c r="T409" s="333"/>
    </row>
    <row r="410" spans="1:20" s="4" customFormat="1" ht="12.75" outlineLevel="1">
      <c r="A410" s="162"/>
      <c r="B410" s="162"/>
      <c r="C410" s="163"/>
      <c r="D410" s="14"/>
      <c r="E410" s="14"/>
      <c r="F410" s="14"/>
      <c r="G410" s="15"/>
      <c r="H410" s="15"/>
      <c r="I410" s="14"/>
      <c r="J410" s="14"/>
      <c r="K410" s="14"/>
      <c r="L410" s="14"/>
      <c r="M410" s="16"/>
      <c r="N410" s="14"/>
      <c r="O410" s="14"/>
      <c r="P410" s="14"/>
      <c r="Q410" s="14"/>
      <c r="R410" s="14"/>
      <c r="S410" s="14"/>
      <c r="T410" s="333"/>
    </row>
    <row r="411" spans="1:20" s="4" customFormat="1" ht="12.75" outlineLevel="1">
      <c r="A411" s="162"/>
      <c r="B411" s="162"/>
      <c r="C411" s="163"/>
      <c r="D411" s="14"/>
      <c r="E411" s="14"/>
      <c r="F411" s="14"/>
      <c r="G411" s="15"/>
      <c r="H411" s="15"/>
      <c r="I411" s="14"/>
      <c r="J411" s="14"/>
      <c r="K411" s="14"/>
      <c r="L411" s="14"/>
      <c r="M411" s="16"/>
      <c r="N411" s="14"/>
      <c r="O411" s="14"/>
      <c r="P411" s="14"/>
      <c r="Q411" s="14"/>
      <c r="R411" s="14"/>
      <c r="S411" s="14"/>
      <c r="T411" s="333"/>
    </row>
    <row r="412" spans="1:20" s="4" customFormat="1" ht="12.75" outlineLevel="1">
      <c r="A412" s="162"/>
      <c r="B412" s="162"/>
      <c r="C412" s="163"/>
      <c r="D412" s="14"/>
      <c r="E412" s="14"/>
      <c r="F412" s="14"/>
      <c r="G412" s="15"/>
      <c r="H412" s="15"/>
      <c r="I412" s="14"/>
      <c r="J412" s="14"/>
      <c r="K412" s="14"/>
      <c r="L412" s="14"/>
      <c r="M412" s="16"/>
      <c r="N412" s="14"/>
      <c r="O412" s="14"/>
      <c r="P412" s="14"/>
      <c r="Q412" s="14"/>
      <c r="R412" s="14"/>
      <c r="S412" s="14"/>
      <c r="T412" s="333"/>
    </row>
    <row r="413" spans="1:20" s="4" customFormat="1" ht="12.75" outlineLevel="1">
      <c r="A413" s="162"/>
      <c r="B413" s="162"/>
      <c r="C413" s="163"/>
      <c r="D413" s="14"/>
      <c r="E413" s="14"/>
      <c r="F413" s="14"/>
      <c r="G413" s="15"/>
      <c r="H413" s="15"/>
      <c r="I413" s="14"/>
      <c r="J413" s="14"/>
      <c r="K413" s="14"/>
      <c r="L413" s="14"/>
      <c r="M413" s="16"/>
      <c r="N413" s="14"/>
      <c r="O413" s="14"/>
      <c r="P413" s="14"/>
      <c r="Q413" s="14"/>
      <c r="R413" s="14"/>
      <c r="S413" s="14"/>
      <c r="T413" s="333"/>
    </row>
    <row r="414" spans="1:20" s="4" customFormat="1" ht="12.75" outlineLevel="1">
      <c r="A414" s="162"/>
      <c r="B414" s="162"/>
      <c r="C414" s="163"/>
      <c r="D414" s="14"/>
      <c r="E414" s="14"/>
      <c r="F414" s="14"/>
      <c r="G414" s="15"/>
      <c r="H414" s="15"/>
      <c r="I414" s="14"/>
      <c r="J414" s="14"/>
      <c r="K414" s="14"/>
      <c r="L414" s="14"/>
      <c r="M414" s="16"/>
      <c r="N414" s="14"/>
      <c r="O414" s="14"/>
      <c r="P414" s="14"/>
      <c r="Q414" s="14"/>
      <c r="R414" s="14"/>
      <c r="S414" s="14"/>
      <c r="T414" s="333"/>
    </row>
    <row r="415" spans="1:20" s="4" customFormat="1" ht="12.75" outlineLevel="1">
      <c r="A415" s="162"/>
      <c r="B415" s="162"/>
      <c r="C415" s="163"/>
      <c r="D415" s="14"/>
      <c r="E415" s="14"/>
      <c r="F415" s="14"/>
      <c r="G415" s="15"/>
      <c r="H415" s="15"/>
      <c r="I415" s="14"/>
      <c r="J415" s="14"/>
      <c r="K415" s="14"/>
      <c r="L415" s="14"/>
      <c r="M415" s="16"/>
      <c r="N415" s="14"/>
      <c r="O415" s="14"/>
      <c r="P415" s="14"/>
      <c r="Q415" s="14"/>
      <c r="R415" s="14"/>
      <c r="S415" s="14"/>
      <c r="T415" s="333"/>
    </row>
    <row r="416" spans="1:20" s="4" customFormat="1" ht="12.75" outlineLevel="1">
      <c r="A416" s="162"/>
      <c r="B416" s="162"/>
      <c r="C416" s="163"/>
      <c r="D416" s="14"/>
      <c r="E416" s="14"/>
      <c r="F416" s="14"/>
      <c r="G416" s="15"/>
      <c r="H416" s="15"/>
      <c r="I416" s="14"/>
      <c r="J416" s="14"/>
      <c r="K416" s="14"/>
      <c r="L416" s="14"/>
      <c r="M416" s="16"/>
      <c r="N416" s="14"/>
      <c r="O416" s="14"/>
      <c r="P416" s="14"/>
      <c r="Q416" s="14"/>
      <c r="R416" s="14"/>
      <c r="S416" s="14"/>
      <c r="T416" s="333"/>
    </row>
    <row r="417" spans="1:20" s="4" customFormat="1" ht="12.75" outlineLevel="1">
      <c r="A417" s="162"/>
      <c r="B417" s="162"/>
      <c r="C417" s="163"/>
      <c r="D417" s="14"/>
      <c r="E417" s="14"/>
      <c r="F417" s="14"/>
      <c r="G417" s="15"/>
      <c r="H417" s="15"/>
      <c r="I417" s="14"/>
      <c r="J417" s="14"/>
      <c r="K417" s="14"/>
      <c r="L417" s="14"/>
      <c r="M417" s="16"/>
      <c r="N417" s="14"/>
      <c r="O417" s="14"/>
      <c r="P417" s="14"/>
      <c r="Q417" s="14"/>
      <c r="R417" s="14"/>
      <c r="S417" s="14"/>
      <c r="T417" s="333"/>
    </row>
    <row r="418" spans="1:20" s="4" customFormat="1" ht="12.75" outlineLevel="1">
      <c r="A418" s="162"/>
      <c r="B418" s="162"/>
      <c r="C418" s="163"/>
      <c r="D418" s="14"/>
      <c r="E418" s="14"/>
      <c r="F418" s="14"/>
      <c r="G418" s="15"/>
      <c r="H418" s="15"/>
      <c r="I418" s="14"/>
      <c r="J418" s="14"/>
      <c r="K418" s="14"/>
      <c r="L418" s="14"/>
      <c r="M418" s="16"/>
      <c r="N418" s="14"/>
      <c r="O418" s="14"/>
      <c r="P418" s="14"/>
      <c r="Q418" s="14"/>
      <c r="R418" s="14"/>
      <c r="S418" s="14"/>
      <c r="T418" s="333"/>
    </row>
    <row r="419" spans="1:20" s="4" customFormat="1" ht="12.75" outlineLevel="1">
      <c r="A419" s="162"/>
      <c r="B419" s="162"/>
      <c r="C419" s="163"/>
      <c r="D419" s="14"/>
      <c r="E419" s="14"/>
      <c r="F419" s="14"/>
      <c r="G419" s="15"/>
      <c r="H419" s="15"/>
      <c r="I419" s="14"/>
      <c r="J419" s="14"/>
      <c r="K419" s="14"/>
      <c r="L419" s="14"/>
      <c r="M419" s="16"/>
      <c r="N419" s="14"/>
      <c r="O419" s="14"/>
      <c r="P419" s="14"/>
      <c r="Q419" s="14"/>
      <c r="R419" s="14"/>
      <c r="S419" s="14"/>
      <c r="T419" s="333"/>
    </row>
    <row r="420" spans="1:20" s="4" customFormat="1" ht="12.75" outlineLevel="1">
      <c r="A420" s="162"/>
      <c r="B420" s="162"/>
      <c r="C420" s="163"/>
      <c r="D420" s="14"/>
      <c r="E420" s="14"/>
      <c r="F420" s="14"/>
      <c r="G420" s="15"/>
      <c r="H420" s="15"/>
      <c r="I420" s="14"/>
      <c r="J420" s="14"/>
      <c r="K420" s="14"/>
      <c r="L420" s="14"/>
      <c r="M420" s="16"/>
      <c r="N420" s="14"/>
      <c r="O420" s="14"/>
      <c r="P420" s="14"/>
      <c r="Q420" s="14"/>
      <c r="R420" s="14"/>
      <c r="S420" s="14"/>
      <c r="T420" s="333"/>
    </row>
    <row r="421" spans="1:20" s="4" customFormat="1" ht="12.75" outlineLevel="1">
      <c r="A421" s="162"/>
      <c r="B421" s="162"/>
      <c r="C421" s="163"/>
      <c r="D421" s="14"/>
      <c r="E421" s="14"/>
      <c r="F421" s="14"/>
      <c r="G421" s="15"/>
      <c r="H421" s="15"/>
      <c r="I421" s="14"/>
      <c r="J421" s="14"/>
      <c r="K421" s="14"/>
      <c r="L421" s="14"/>
      <c r="M421" s="16"/>
      <c r="N421" s="14"/>
      <c r="O421" s="14"/>
      <c r="P421" s="14"/>
      <c r="Q421" s="14"/>
      <c r="R421" s="14"/>
      <c r="S421" s="14"/>
      <c r="T421" s="333"/>
    </row>
    <row r="422" spans="1:20" s="4" customFormat="1" ht="12.75" outlineLevel="1">
      <c r="A422" s="162"/>
      <c r="B422" s="162"/>
      <c r="C422" s="163"/>
      <c r="D422" s="14"/>
      <c r="E422" s="14"/>
      <c r="F422" s="14"/>
      <c r="G422" s="15"/>
      <c r="H422" s="15"/>
      <c r="I422" s="14"/>
      <c r="J422" s="14"/>
      <c r="K422" s="14"/>
      <c r="L422" s="14"/>
      <c r="M422" s="16"/>
      <c r="N422" s="14"/>
      <c r="O422" s="14"/>
      <c r="P422" s="14"/>
      <c r="Q422" s="14"/>
      <c r="R422" s="14"/>
      <c r="S422" s="14"/>
      <c r="T422" s="333"/>
    </row>
    <row r="423" spans="1:20" s="4" customFormat="1" ht="12.75" outlineLevel="1">
      <c r="A423" s="162"/>
      <c r="B423" s="162"/>
      <c r="C423" s="163"/>
      <c r="D423" s="14"/>
      <c r="E423" s="14"/>
      <c r="F423" s="14"/>
      <c r="G423" s="15"/>
      <c r="H423" s="15"/>
      <c r="I423" s="14"/>
      <c r="J423" s="14"/>
      <c r="K423" s="14"/>
      <c r="L423" s="14"/>
      <c r="M423" s="16"/>
      <c r="N423" s="14"/>
      <c r="O423" s="14"/>
      <c r="P423" s="14"/>
      <c r="Q423" s="14"/>
      <c r="R423" s="14"/>
      <c r="S423" s="14"/>
      <c r="T423" s="333"/>
    </row>
    <row r="424" spans="1:20" s="4" customFormat="1" ht="12.75" outlineLevel="1">
      <c r="A424" s="162"/>
      <c r="B424" s="162"/>
      <c r="C424" s="163"/>
      <c r="D424" s="14"/>
      <c r="E424" s="14"/>
      <c r="F424" s="14"/>
      <c r="G424" s="15"/>
      <c r="H424" s="15"/>
      <c r="I424" s="14"/>
      <c r="J424" s="14"/>
      <c r="K424" s="14"/>
      <c r="L424" s="14"/>
      <c r="M424" s="16"/>
      <c r="N424" s="14"/>
      <c r="O424" s="14"/>
      <c r="P424" s="14"/>
      <c r="Q424" s="14"/>
      <c r="R424" s="14"/>
      <c r="S424" s="14"/>
      <c r="T424" s="333"/>
    </row>
    <row r="425" spans="1:20" s="4" customFormat="1" ht="12.75" outlineLevel="1">
      <c r="A425" s="162"/>
      <c r="B425" s="162"/>
      <c r="C425" s="163"/>
      <c r="D425" s="14"/>
      <c r="E425" s="14"/>
      <c r="F425" s="14"/>
      <c r="G425" s="15"/>
      <c r="H425" s="15"/>
      <c r="I425" s="14"/>
      <c r="J425" s="14"/>
      <c r="K425" s="14"/>
      <c r="L425" s="14"/>
      <c r="M425" s="16"/>
      <c r="N425" s="14"/>
      <c r="O425" s="14"/>
      <c r="P425" s="14"/>
      <c r="Q425" s="14"/>
      <c r="R425" s="14"/>
      <c r="S425" s="14"/>
      <c r="T425" s="333"/>
    </row>
    <row r="426" spans="1:20" s="4" customFormat="1" ht="12.75" outlineLevel="1">
      <c r="A426" s="162"/>
      <c r="B426" s="162"/>
      <c r="C426" s="163"/>
      <c r="D426" s="14"/>
      <c r="E426" s="14"/>
      <c r="F426" s="14"/>
      <c r="G426" s="15"/>
      <c r="H426" s="15"/>
      <c r="I426" s="14"/>
      <c r="J426" s="14"/>
      <c r="K426" s="14"/>
      <c r="L426" s="14"/>
      <c r="M426" s="16"/>
      <c r="N426" s="14"/>
      <c r="O426" s="14"/>
      <c r="P426" s="14"/>
      <c r="Q426" s="14"/>
      <c r="R426" s="14"/>
      <c r="S426" s="14"/>
      <c r="T426" s="333"/>
    </row>
    <row r="427" spans="1:20" s="4" customFormat="1" ht="12.75" outlineLevel="1">
      <c r="A427" s="162"/>
      <c r="B427" s="162"/>
      <c r="C427" s="163"/>
      <c r="D427" s="14"/>
      <c r="E427" s="14"/>
      <c r="F427" s="14"/>
      <c r="G427" s="15"/>
      <c r="H427" s="15"/>
      <c r="I427" s="14"/>
      <c r="J427" s="14"/>
      <c r="K427" s="14"/>
      <c r="L427" s="14"/>
      <c r="M427" s="16"/>
      <c r="N427" s="14"/>
      <c r="O427" s="14"/>
      <c r="P427" s="14"/>
      <c r="Q427" s="14"/>
      <c r="R427" s="14"/>
      <c r="S427" s="14"/>
      <c r="T427" s="333"/>
    </row>
    <row r="428" spans="1:20" s="4" customFormat="1" ht="12.75" outlineLevel="1">
      <c r="A428" s="162"/>
      <c r="B428" s="162"/>
      <c r="C428" s="163"/>
      <c r="D428" s="14"/>
      <c r="E428" s="14"/>
      <c r="F428" s="14"/>
      <c r="G428" s="15"/>
      <c r="H428" s="15"/>
      <c r="I428" s="14"/>
      <c r="J428" s="14"/>
      <c r="K428" s="14"/>
      <c r="L428" s="14"/>
      <c r="M428" s="16"/>
      <c r="N428" s="14"/>
      <c r="O428" s="14"/>
      <c r="P428" s="14"/>
      <c r="Q428" s="14"/>
      <c r="R428" s="14"/>
      <c r="S428" s="14"/>
      <c r="T428" s="333"/>
    </row>
    <row r="429" spans="1:20" s="4" customFormat="1" ht="12.75" outlineLevel="1">
      <c r="A429" s="162"/>
      <c r="B429" s="162"/>
      <c r="C429" s="163"/>
      <c r="D429" s="14"/>
      <c r="E429" s="14"/>
      <c r="F429" s="14"/>
      <c r="G429" s="15"/>
      <c r="H429" s="15"/>
      <c r="I429" s="14"/>
      <c r="J429" s="14"/>
      <c r="K429" s="14"/>
      <c r="L429" s="14"/>
      <c r="M429" s="16"/>
      <c r="N429" s="14"/>
      <c r="O429" s="14"/>
      <c r="P429" s="14"/>
      <c r="Q429" s="14"/>
      <c r="R429" s="14"/>
      <c r="S429" s="14"/>
      <c r="T429" s="333"/>
    </row>
    <row r="430" spans="1:20" s="4" customFormat="1" ht="12.75" outlineLevel="1">
      <c r="A430" s="162"/>
      <c r="B430" s="162"/>
      <c r="C430" s="163"/>
      <c r="D430" s="14"/>
      <c r="E430" s="14"/>
      <c r="F430" s="14"/>
      <c r="G430" s="15"/>
      <c r="H430" s="15"/>
      <c r="I430" s="14"/>
      <c r="J430" s="14"/>
      <c r="K430" s="14"/>
      <c r="L430" s="14"/>
      <c r="M430" s="16"/>
      <c r="N430" s="14"/>
      <c r="O430" s="14"/>
      <c r="P430" s="14"/>
      <c r="Q430" s="14"/>
      <c r="R430" s="14"/>
      <c r="S430" s="14"/>
      <c r="T430" s="333"/>
    </row>
    <row r="431" spans="1:20" s="4" customFormat="1" ht="12.75" outlineLevel="1">
      <c r="A431" s="162"/>
      <c r="B431" s="162"/>
      <c r="C431" s="163"/>
      <c r="D431" s="14"/>
      <c r="E431" s="14"/>
      <c r="F431" s="14"/>
      <c r="G431" s="15"/>
      <c r="H431" s="15"/>
      <c r="I431" s="14"/>
      <c r="J431" s="14"/>
      <c r="K431" s="14"/>
      <c r="L431" s="14"/>
      <c r="M431" s="16"/>
      <c r="N431" s="14"/>
      <c r="O431" s="14"/>
      <c r="P431" s="14"/>
      <c r="Q431" s="14"/>
      <c r="R431" s="14"/>
      <c r="S431" s="14"/>
      <c r="T431" s="333"/>
    </row>
    <row r="432" spans="1:20" s="4" customFormat="1" ht="12.75" outlineLevel="1">
      <c r="A432" s="162"/>
      <c r="B432" s="162"/>
      <c r="C432" s="163"/>
      <c r="D432" s="14"/>
      <c r="E432" s="14"/>
      <c r="F432" s="14"/>
      <c r="G432" s="15"/>
      <c r="H432" s="15"/>
      <c r="I432" s="14"/>
      <c r="J432" s="14"/>
      <c r="K432" s="14"/>
      <c r="L432" s="14"/>
      <c r="M432" s="16"/>
      <c r="N432" s="14"/>
      <c r="O432" s="14"/>
      <c r="P432" s="14"/>
      <c r="Q432" s="14"/>
      <c r="R432" s="14"/>
      <c r="S432" s="14"/>
      <c r="T432" s="333"/>
    </row>
    <row r="433" spans="1:20" s="4" customFormat="1" ht="12.75" outlineLevel="1">
      <c r="A433" s="162"/>
      <c r="B433" s="162"/>
      <c r="C433" s="163"/>
      <c r="D433" s="14"/>
      <c r="E433" s="14"/>
      <c r="F433" s="14"/>
      <c r="G433" s="15"/>
      <c r="H433" s="15"/>
      <c r="I433" s="14"/>
      <c r="J433" s="14"/>
      <c r="K433" s="14"/>
      <c r="L433" s="14"/>
      <c r="M433" s="16"/>
      <c r="N433" s="14"/>
      <c r="O433" s="14"/>
      <c r="P433" s="14"/>
      <c r="Q433" s="14"/>
      <c r="R433" s="14"/>
      <c r="S433" s="14"/>
      <c r="T433" s="333"/>
    </row>
    <row r="434" spans="1:20" s="4" customFormat="1" ht="12.75" outlineLevel="1">
      <c r="A434" s="162"/>
      <c r="B434" s="162"/>
      <c r="C434" s="163"/>
      <c r="D434" s="14"/>
      <c r="E434" s="14"/>
      <c r="F434" s="14"/>
      <c r="G434" s="15"/>
      <c r="H434" s="15"/>
      <c r="I434" s="14"/>
      <c r="J434" s="14"/>
      <c r="K434" s="14"/>
      <c r="L434" s="14"/>
      <c r="M434" s="16"/>
      <c r="N434" s="14"/>
      <c r="O434" s="14"/>
      <c r="P434" s="14"/>
      <c r="Q434" s="14"/>
      <c r="R434" s="14"/>
      <c r="S434" s="14"/>
      <c r="T434" s="333"/>
    </row>
    <row r="435" spans="1:20" s="4" customFormat="1" ht="12.75" outlineLevel="1">
      <c r="A435" s="162"/>
      <c r="B435" s="162"/>
      <c r="C435" s="163"/>
      <c r="D435" s="14"/>
      <c r="E435" s="14"/>
      <c r="F435" s="14"/>
      <c r="G435" s="15"/>
      <c r="H435" s="15"/>
      <c r="I435" s="14"/>
      <c r="J435" s="14"/>
      <c r="K435" s="14"/>
      <c r="L435" s="14"/>
      <c r="M435" s="16"/>
      <c r="N435" s="14"/>
      <c r="O435" s="14"/>
      <c r="P435" s="14"/>
      <c r="Q435" s="14"/>
      <c r="R435" s="14"/>
      <c r="S435" s="14"/>
      <c r="T435" s="333"/>
    </row>
    <row r="436" spans="1:20" s="4" customFormat="1" ht="12.75" outlineLevel="1">
      <c r="A436" s="162"/>
      <c r="B436" s="162"/>
      <c r="C436" s="163"/>
      <c r="D436" s="14"/>
      <c r="E436" s="14"/>
      <c r="F436" s="14"/>
      <c r="G436" s="15"/>
      <c r="H436" s="15"/>
      <c r="I436" s="14"/>
      <c r="J436" s="14"/>
      <c r="K436" s="14"/>
      <c r="L436" s="14"/>
      <c r="M436" s="16"/>
      <c r="N436" s="14"/>
      <c r="O436" s="14"/>
      <c r="P436" s="14"/>
      <c r="Q436" s="14"/>
      <c r="R436" s="14"/>
      <c r="S436" s="14"/>
      <c r="T436" s="333"/>
    </row>
    <row r="437" spans="1:20" s="4" customFormat="1" ht="12.75" outlineLevel="1">
      <c r="A437" s="162"/>
      <c r="B437" s="162"/>
      <c r="C437" s="163"/>
      <c r="D437" s="14"/>
      <c r="E437" s="14"/>
      <c r="F437" s="14"/>
      <c r="G437" s="15"/>
      <c r="H437" s="15"/>
      <c r="I437" s="14"/>
      <c r="J437" s="14"/>
      <c r="K437" s="14"/>
      <c r="L437" s="14"/>
      <c r="M437" s="16"/>
      <c r="N437" s="14"/>
      <c r="O437" s="14"/>
      <c r="P437" s="14"/>
      <c r="Q437" s="14"/>
      <c r="R437" s="14"/>
      <c r="S437" s="14"/>
      <c r="T437" s="333"/>
    </row>
    <row r="438" spans="1:20" s="4" customFormat="1" ht="12.75" outlineLevel="1">
      <c r="A438" s="162"/>
      <c r="B438" s="162"/>
      <c r="C438" s="163"/>
      <c r="D438" s="14"/>
      <c r="E438" s="14"/>
      <c r="F438" s="14"/>
      <c r="G438" s="15"/>
      <c r="H438" s="15"/>
      <c r="I438" s="14"/>
      <c r="J438" s="14"/>
      <c r="K438" s="14"/>
      <c r="L438" s="14"/>
      <c r="M438" s="16"/>
      <c r="N438" s="14"/>
      <c r="O438" s="14"/>
      <c r="P438" s="14"/>
      <c r="Q438" s="14"/>
      <c r="R438" s="14"/>
      <c r="S438" s="14"/>
      <c r="T438" s="333"/>
    </row>
    <row r="439" spans="1:20" s="4" customFormat="1" ht="12.75" outlineLevel="1">
      <c r="A439" s="162"/>
      <c r="B439" s="162"/>
      <c r="C439" s="163"/>
      <c r="D439" s="14"/>
      <c r="E439" s="14"/>
      <c r="F439" s="14"/>
      <c r="G439" s="15"/>
      <c r="H439" s="15"/>
      <c r="I439" s="14"/>
      <c r="J439" s="14"/>
      <c r="K439" s="14"/>
      <c r="L439" s="14"/>
      <c r="M439" s="16"/>
      <c r="N439" s="14"/>
      <c r="O439" s="14"/>
      <c r="P439" s="14"/>
      <c r="Q439" s="14"/>
      <c r="R439" s="14"/>
      <c r="S439" s="14"/>
      <c r="T439" s="333"/>
    </row>
    <row r="440" spans="1:20" s="4" customFormat="1" ht="12.75" outlineLevel="1">
      <c r="A440" s="162"/>
      <c r="B440" s="162"/>
      <c r="C440" s="163"/>
      <c r="D440" s="14"/>
      <c r="E440" s="14"/>
      <c r="F440" s="14"/>
      <c r="G440" s="15"/>
      <c r="H440" s="15"/>
      <c r="I440" s="14"/>
      <c r="J440" s="14"/>
      <c r="K440" s="14"/>
      <c r="L440" s="14"/>
      <c r="M440" s="16"/>
      <c r="N440" s="14"/>
      <c r="O440" s="14"/>
      <c r="P440" s="14"/>
      <c r="Q440" s="14"/>
      <c r="R440" s="14"/>
      <c r="S440" s="14"/>
      <c r="T440" s="333"/>
    </row>
    <row r="441" spans="1:20" s="4" customFormat="1" ht="12.75" outlineLevel="1">
      <c r="A441" s="162"/>
      <c r="B441" s="162"/>
      <c r="C441" s="163"/>
      <c r="D441" s="14"/>
      <c r="E441" s="14"/>
      <c r="F441" s="14"/>
      <c r="G441" s="15"/>
      <c r="H441" s="15"/>
      <c r="I441" s="14"/>
      <c r="J441" s="14"/>
      <c r="K441" s="14"/>
      <c r="L441" s="14"/>
      <c r="M441" s="16"/>
      <c r="N441" s="14"/>
      <c r="O441" s="14"/>
      <c r="P441" s="14"/>
      <c r="Q441" s="14"/>
      <c r="R441" s="14"/>
      <c r="S441" s="14"/>
      <c r="T441" s="333"/>
    </row>
    <row r="442" spans="1:20" s="4" customFormat="1" ht="12.75" outlineLevel="1">
      <c r="A442" s="162"/>
      <c r="B442" s="162"/>
      <c r="C442" s="163"/>
      <c r="D442" s="14"/>
      <c r="E442" s="14"/>
      <c r="F442" s="14"/>
      <c r="G442" s="15"/>
      <c r="H442" s="15"/>
      <c r="I442" s="14"/>
      <c r="J442" s="14"/>
      <c r="K442" s="14"/>
      <c r="L442" s="14"/>
      <c r="M442" s="16"/>
      <c r="N442" s="14"/>
      <c r="O442" s="14"/>
      <c r="P442" s="14"/>
      <c r="Q442" s="14"/>
      <c r="R442" s="14"/>
      <c r="S442" s="14"/>
      <c r="T442" s="333"/>
    </row>
    <row r="443" spans="1:20" s="4" customFormat="1" ht="12.75" outlineLevel="1">
      <c r="A443" s="162"/>
      <c r="B443" s="162"/>
      <c r="C443" s="163"/>
      <c r="D443" s="14"/>
      <c r="E443" s="14"/>
      <c r="F443" s="14"/>
      <c r="G443" s="15"/>
      <c r="H443" s="15"/>
      <c r="I443" s="14"/>
      <c r="J443" s="14"/>
      <c r="K443" s="14"/>
      <c r="L443" s="14"/>
      <c r="M443" s="16"/>
      <c r="N443" s="14"/>
      <c r="O443" s="14"/>
      <c r="P443" s="14"/>
      <c r="Q443" s="14"/>
      <c r="R443" s="14"/>
      <c r="S443" s="14"/>
      <c r="T443" s="333"/>
    </row>
    <row r="444" spans="1:20" s="4" customFormat="1" ht="12.75" outlineLevel="1">
      <c r="A444" s="162"/>
      <c r="B444" s="162"/>
      <c r="C444" s="163"/>
      <c r="D444" s="14"/>
      <c r="E444" s="14"/>
      <c r="F444" s="14"/>
      <c r="G444" s="15"/>
      <c r="H444" s="15"/>
      <c r="I444" s="14"/>
      <c r="J444" s="14"/>
      <c r="K444" s="14"/>
      <c r="L444" s="14"/>
      <c r="M444" s="16"/>
      <c r="N444" s="14"/>
      <c r="O444" s="14"/>
      <c r="P444" s="14"/>
      <c r="Q444" s="14"/>
      <c r="R444" s="14"/>
      <c r="S444" s="14"/>
      <c r="T444" s="333"/>
    </row>
    <row r="445" spans="1:20" s="4" customFormat="1" ht="12.75" outlineLevel="1">
      <c r="A445" s="162"/>
      <c r="B445" s="162"/>
      <c r="C445" s="163"/>
      <c r="D445" s="14"/>
      <c r="E445" s="14"/>
      <c r="F445" s="14"/>
      <c r="G445" s="15"/>
      <c r="H445" s="15"/>
      <c r="I445" s="14"/>
      <c r="J445" s="14"/>
      <c r="K445" s="14"/>
      <c r="L445" s="14"/>
      <c r="M445" s="16"/>
      <c r="N445" s="14"/>
      <c r="O445" s="14"/>
      <c r="P445" s="14"/>
      <c r="Q445" s="14"/>
      <c r="R445" s="14"/>
      <c r="S445" s="14"/>
      <c r="T445" s="333"/>
    </row>
    <row r="446" spans="1:20" s="4" customFormat="1" ht="12.75" outlineLevel="1">
      <c r="A446" s="162"/>
      <c r="B446" s="162"/>
      <c r="C446" s="163"/>
      <c r="D446" s="14"/>
      <c r="E446" s="14"/>
      <c r="F446" s="14"/>
      <c r="G446" s="15"/>
      <c r="H446" s="15"/>
      <c r="I446" s="14"/>
      <c r="J446" s="14"/>
      <c r="K446" s="14"/>
      <c r="L446" s="14"/>
      <c r="M446" s="16"/>
      <c r="N446" s="14"/>
      <c r="O446" s="14"/>
      <c r="P446" s="14"/>
      <c r="Q446" s="14"/>
      <c r="R446" s="14"/>
      <c r="S446" s="14"/>
      <c r="T446" s="333"/>
    </row>
    <row r="447" spans="1:20" s="4" customFormat="1" ht="12.75" outlineLevel="1">
      <c r="A447" s="162"/>
      <c r="B447" s="162"/>
      <c r="C447" s="163"/>
      <c r="D447" s="14"/>
      <c r="E447" s="14"/>
      <c r="F447" s="14"/>
      <c r="G447" s="15"/>
      <c r="H447" s="15"/>
      <c r="I447" s="14"/>
      <c r="J447" s="14"/>
      <c r="K447" s="14"/>
      <c r="L447" s="14"/>
      <c r="M447" s="16"/>
      <c r="N447" s="14"/>
      <c r="O447" s="14"/>
      <c r="P447" s="14"/>
      <c r="Q447" s="14"/>
      <c r="R447" s="14"/>
      <c r="S447" s="14"/>
      <c r="T447" s="333"/>
    </row>
    <row r="448" spans="1:20" s="4" customFormat="1" ht="12.75" outlineLevel="1">
      <c r="A448" s="162"/>
      <c r="B448" s="162"/>
      <c r="C448" s="163"/>
      <c r="D448" s="14"/>
      <c r="E448" s="14"/>
      <c r="F448" s="14"/>
      <c r="G448" s="15"/>
      <c r="H448" s="15"/>
      <c r="I448" s="14"/>
      <c r="J448" s="14"/>
      <c r="K448" s="14"/>
      <c r="L448" s="14"/>
      <c r="M448" s="16"/>
      <c r="N448" s="14"/>
      <c r="O448" s="14"/>
      <c r="P448" s="14"/>
      <c r="Q448" s="14"/>
      <c r="R448" s="14"/>
      <c r="S448" s="14"/>
      <c r="T448" s="333"/>
    </row>
    <row r="449" spans="1:20" s="4" customFormat="1" ht="12.75" outlineLevel="1">
      <c r="A449" s="162"/>
      <c r="B449" s="162"/>
      <c r="C449" s="163"/>
      <c r="D449" s="14"/>
      <c r="E449" s="14"/>
      <c r="F449" s="14"/>
      <c r="G449" s="15"/>
      <c r="H449" s="15"/>
      <c r="I449" s="14"/>
      <c r="J449" s="14"/>
      <c r="K449" s="14"/>
      <c r="L449" s="14"/>
      <c r="M449" s="16"/>
      <c r="N449" s="14"/>
      <c r="O449" s="14"/>
      <c r="P449" s="14"/>
      <c r="Q449" s="14"/>
      <c r="R449" s="14"/>
      <c r="S449" s="14"/>
      <c r="T449" s="333"/>
    </row>
    <row r="450" spans="1:20" s="4" customFormat="1" ht="12.75" outlineLevel="1">
      <c r="A450" s="162"/>
      <c r="B450" s="162"/>
      <c r="C450" s="163"/>
      <c r="D450" s="14"/>
      <c r="E450" s="14"/>
      <c r="F450" s="14"/>
      <c r="G450" s="15"/>
      <c r="H450" s="15"/>
      <c r="I450" s="14"/>
      <c r="J450" s="14"/>
      <c r="K450" s="14"/>
      <c r="L450" s="14"/>
      <c r="M450" s="16"/>
      <c r="N450" s="14"/>
      <c r="O450" s="14"/>
      <c r="P450" s="14"/>
      <c r="Q450" s="14"/>
      <c r="R450" s="14"/>
      <c r="S450" s="14"/>
      <c r="T450" s="333"/>
    </row>
    <row r="451" spans="1:20" s="4" customFormat="1" ht="12.75" outlineLevel="1">
      <c r="A451" s="162"/>
      <c r="B451" s="162"/>
      <c r="C451" s="163"/>
      <c r="D451" s="14"/>
      <c r="E451" s="14"/>
      <c r="F451" s="14"/>
      <c r="G451" s="15"/>
      <c r="H451" s="15"/>
      <c r="I451" s="14"/>
      <c r="J451" s="14"/>
      <c r="K451" s="14"/>
      <c r="L451" s="14"/>
      <c r="M451" s="16"/>
      <c r="N451" s="14"/>
      <c r="O451" s="14"/>
      <c r="P451" s="14"/>
      <c r="Q451" s="14"/>
      <c r="R451" s="14"/>
      <c r="S451" s="14"/>
      <c r="T451" s="333"/>
    </row>
    <row r="452" spans="1:20" s="4" customFormat="1" ht="12.75" outlineLevel="1">
      <c r="A452" s="162"/>
      <c r="B452" s="162"/>
      <c r="C452" s="163"/>
      <c r="D452" s="14"/>
      <c r="E452" s="14"/>
      <c r="F452" s="14"/>
      <c r="G452" s="15"/>
      <c r="H452" s="15"/>
      <c r="I452" s="14"/>
      <c r="J452" s="14"/>
      <c r="K452" s="14"/>
      <c r="L452" s="14"/>
      <c r="M452" s="16"/>
      <c r="N452" s="14"/>
      <c r="O452" s="14"/>
      <c r="P452" s="14"/>
      <c r="Q452" s="14"/>
      <c r="R452" s="14"/>
      <c r="S452" s="14"/>
      <c r="T452" s="333"/>
    </row>
    <row r="453" spans="1:20" s="4" customFormat="1" ht="12.75" outlineLevel="1">
      <c r="A453" s="162"/>
      <c r="B453" s="162"/>
      <c r="C453" s="163"/>
      <c r="D453" s="14"/>
      <c r="E453" s="14"/>
      <c r="F453" s="14"/>
      <c r="G453" s="15"/>
      <c r="H453" s="15"/>
      <c r="I453" s="14"/>
      <c r="J453" s="14"/>
      <c r="K453" s="14"/>
      <c r="L453" s="14"/>
      <c r="M453" s="14"/>
      <c r="N453" s="14"/>
      <c r="O453" s="14"/>
      <c r="P453" s="14"/>
      <c r="Q453" s="14"/>
      <c r="R453" s="14"/>
      <c r="S453" s="14"/>
      <c r="T453" s="333"/>
    </row>
    <row r="454" spans="1:20" s="4" customFormat="1" ht="12.75" outlineLevel="1">
      <c r="A454" s="162"/>
      <c r="B454" s="162"/>
      <c r="C454" s="163"/>
      <c r="D454" s="14"/>
      <c r="E454" s="14"/>
      <c r="F454" s="14"/>
      <c r="G454" s="15"/>
      <c r="H454" s="15"/>
      <c r="I454" s="14"/>
      <c r="J454" s="14"/>
      <c r="K454" s="14"/>
      <c r="L454" s="14"/>
      <c r="M454" s="14"/>
      <c r="N454" s="14"/>
      <c r="O454" s="14"/>
      <c r="P454" s="14"/>
      <c r="Q454" s="14"/>
      <c r="R454" s="14"/>
      <c r="S454" s="14"/>
      <c r="T454" s="333"/>
    </row>
    <row r="455" spans="1:20" s="4" customFormat="1" ht="12.75" outlineLevel="1">
      <c r="A455" s="162"/>
      <c r="B455" s="162"/>
      <c r="C455" s="163"/>
      <c r="D455" s="14"/>
      <c r="E455" s="14"/>
      <c r="F455" s="14"/>
      <c r="G455" s="15"/>
      <c r="H455" s="15"/>
      <c r="I455" s="14"/>
      <c r="J455" s="14"/>
      <c r="K455" s="14"/>
      <c r="L455" s="14"/>
      <c r="M455" s="14"/>
      <c r="N455" s="14"/>
      <c r="O455" s="14"/>
      <c r="P455" s="14"/>
      <c r="Q455" s="14"/>
      <c r="R455" s="14"/>
      <c r="S455" s="14"/>
      <c r="T455" s="333"/>
    </row>
    <row r="456" spans="1:20" s="4" customFormat="1" ht="12.75" outlineLevel="1">
      <c r="A456" s="162"/>
      <c r="B456" s="162"/>
      <c r="C456" s="163"/>
      <c r="D456" s="14"/>
      <c r="E456" s="14"/>
      <c r="F456" s="14"/>
      <c r="G456" s="15"/>
      <c r="H456" s="15"/>
      <c r="I456" s="14"/>
      <c r="J456" s="14"/>
      <c r="K456" s="14"/>
      <c r="L456" s="14"/>
      <c r="M456" s="14"/>
      <c r="N456" s="14"/>
      <c r="O456" s="14"/>
      <c r="P456" s="14"/>
      <c r="Q456" s="14"/>
      <c r="R456" s="14"/>
      <c r="S456" s="14"/>
      <c r="T456" s="333"/>
    </row>
    <row r="457" spans="1:20" s="4" customFormat="1" ht="12.75" outlineLevel="1">
      <c r="A457" s="162"/>
      <c r="B457" s="162"/>
      <c r="C457" s="163"/>
      <c r="D457" s="14"/>
      <c r="E457" s="14"/>
      <c r="F457" s="14"/>
      <c r="G457" s="15"/>
      <c r="H457" s="15"/>
      <c r="I457" s="14"/>
      <c r="J457" s="14"/>
      <c r="K457" s="14"/>
      <c r="L457" s="14"/>
      <c r="M457" s="14"/>
      <c r="N457" s="14"/>
      <c r="O457" s="14"/>
      <c r="P457" s="14"/>
      <c r="Q457" s="14"/>
      <c r="R457" s="14"/>
      <c r="S457" s="14"/>
      <c r="T457" s="333"/>
    </row>
    <row r="458" spans="1:20" s="4" customFormat="1" ht="12.75" outlineLevel="1">
      <c r="A458" s="162"/>
      <c r="B458" s="162"/>
      <c r="C458" s="163"/>
      <c r="D458" s="14"/>
      <c r="E458" s="14"/>
      <c r="F458" s="14"/>
      <c r="G458" s="15"/>
      <c r="H458" s="15"/>
      <c r="I458" s="14"/>
      <c r="J458" s="14"/>
      <c r="K458" s="14"/>
      <c r="L458" s="14"/>
      <c r="M458" s="14"/>
      <c r="N458" s="14"/>
      <c r="O458" s="14"/>
      <c r="P458" s="14"/>
      <c r="Q458" s="14"/>
      <c r="R458" s="14"/>
      <c r="S458" s="14"/>
      <c r="T458" s="333"/>
    </row>
    <row r="459" spans="1:20" s="4" customFormat="1" ht="12.75" outlineLevel="1">
      <c r="A459" s="162"/>
      <c r="B459" s="162"/>
      <c r="C459" s="163"/>
      <c r="D459" s="14"/>
      <c r="E459" s="14"/>
      <c r="F459" s="14"/>
      <c r="G459" s="15"/>
      <c r="H459" s="15"/>
      <c r="I459" s="14"/>
      <c r="J459" s="14"/>
      <c r="K459" s="14"/>
      <c r="L459" s="14"/>
      <c r="M459" s="14"/>
      <c r="N459" s="14"/>
      <c r="O459" s="14"/>
      <c r="P459" s="14"/>
      <c r="Q459" s="14"/>
      <c r="R459" s="14"/>
      <c r="S459" s="14"/>
      <c r="T459" s="333"/>
    </row>
    <row r="460" spans="1:20" s="4" customFormat="1" ht="12.75" outlineLevel="1">
      <c r="A460" s="162"/>
      <c r="B460" s="162"/>
      <c r="C460" s="163"/>
      <c r="D460" s="14"/>
      <c r="E460" s="14"/>
      <c r="F460" s="14"/>
      <c r="G460" s="15"/>
      <c r="H460" s="15"/>
      <c r="I460" s="14"/>
      <c r="J460" s="14"/>
      <c r="K460" s="14"/>
      <c r="L460" s="14"/>
      <c r="M460" s="14"/>
      <c r="N460" s="14"/>
      <c r="O460" s="14"/>
      <c r="P460" s="14"/>
      <c r="Q460" s="14"/>
      <c r="R460" s="14"/>
      <c r="S460" s="14"/>
      <c r="T460" s="333"/>
    </row>
    <row r="461" spans="1:20" s="4" customFormat="1" ht="12.75" outlineLevel="1">
      <c r="A461" s="162"/>
      <c r="B461" s="162"/>
      <c r="C461" s="163"/>
      <c r="D461" s="14"/>
      <c r="E461" s="14"/>
      <c r="F461" s="14"/>
      <c r="G461" s="15"/>
      <c r="H461" s="15"/>
      <c r="I461" s="14"/>
      <c r="J461" s="14"/>
      <c r="K461" s="14"/>
      <c r="L461" s="14"/>
      <c r="M461" s="14"/>
      <c r="N461" s="14"/>
      <c r="O461" s="14"/>
      <c r="P461" s="14"/>
      <c r="Q461" s="14"/>
      <c r="R461" s="14"/>
      <c r="S461" s="14"/>
      <c r="T461" s="333"/>
    </row>
    <row r="462" spans="1:20" s="4" customFormat="1" ht="12.75" outlineLevel="1">
      <c r="A462" s="162"/>
      <c r="B462" s="162"/>
      <c r="C462" s="163"/>
      <c r="D462" s="14"/>
      <c r="E462" s="14"/>
      <c r="F462" s="14"/>
      <c r="G462" s="15"/>
      <c r="H462" s="15"/>
      <c r="I462" s="14"/>
      <c r="J462" s="14"/>
      <c r="K462" s="14"/>
      <c r="L462" s="14"/>
      <c r="M462" s="14"/>
      <c r="N462" s="14"/>
      <c r="O462" s="14"/>
      <c r="P462" s="14"/>
      <c r="Q462" s="14"/>
      <c r="R462" s="14"/>
      <c r="S462" s="14"/>
      <c r="T462" s="333"/>
    </row>
    <row r="463" spans="1:20" s="4" customFormat="1" ht="12.75" outlineLevel="1">
      <c r="A463" s="162"/>
      <c r="B463" s="162"/>
      <c r="C463" s="163"/>
      <c r="D463" s="14"/>
      <c r="E463" s="14"/>
      <c r="F463" s="14"/>
      <c r="G463" s="15"/>
      <c r="H463" s="15"/>
      <c r="I463" s="14"/>
      <c r="J463" s="14"/>
      <c r="K463" s="14"/>
      <c r="L463" s="14"/>
      <c r="M463" s="14"/>
      <c r="N463" s="14"/>
      <c r="O463" s="14"/>
      <c r="P463" s="14"/>
      <c r="Q463" s="14"/>
      <c r="R463" s="14"/>
      <c r="S463" s="14"/>
      <c r="T463" s="333"/>
    </row>
    <row r="464" spans="1:20" s="4" customFormat="1" ht="12.75" outlineLevel="1">
      <c r="A464" s="162"/>
      <c r="B464" s="162"/>
      <c r="C464" s="163"/>
      <c r="D464" s="14"/>
      <c r="E464" s="14"/>
      <c r="F464" s="14"/>
      <c r="G464" s="15"/>
      <c r="H464" s="15"/>
      <c r="I464" s="14"/>
      <c r="J464" s="14"/>
      <c r="K464" s="14"/>
      <c r="L464" s="14"/>
      <c r="M464" s="14"/>
      <c r="N464" s="14"/>
      <c r="O464" s="14"/>
      <c r="P464" s="14"/>
      <c r="Q464" s="14"/>
      <c r="R464" s="14"/>
      <c r="S464" s="14"/>
      <c r="T464" s="333"/>
    </row>
    <row r="465" spans="1:20" s="4" customFormat="1" ht="12.75" outlineLevel="1">
      <c r="A465" s="162"/>
      <c r="B465" s="162"/>
      <c r="C465" s="163"/>
      <c r="D465" s="14"/>
      <c r="E465" s="14"/>
      <c r="F465" s="14"/>
      <c r="G465" s="15"/>
      <c r="H465" s="15"/>
      <c r="I465" s="14"/>
      <c r="J465" s="14"/>
      <c r="K465" s="14"/>
      <c r="L465" s="14"/>
      <c r="M465" s="14"/>
      <c r="N465" s="14"/>
      <c r="O465" s="14"/>
      <c r="P465" s="14"/>
      <c r="Q465" s="14"/>
      <c r="R465" s="14"/>
      <c r="S465" s="14"/>
      <c r="T465" s="333"/>
    </row>
    <row r="466" spans="1:20" s="4" customFormat="1" ht="12.75" outlineLevel="1">
      <c r="A466" s="162"/>
      <c r="B466" s="162"/>
      <c r="C466" s="163"/>
      <c r="D466" s="14"/>
      <c r="E466" s="14"/>
      <c r="F466" s="14"/>
      <c r="G466" s="15"/>
      <c r="H466" s="15"/>
      <c r="I466" s="14"/>
      <c r="J466" s="14"/>
      <c r="K466" s="14"/>
      <c r="L466" s="14"/>
      <c r="M466" s="14"/>
      <c r="N466" s="14"/>
      <c r="O466" s="14"/>
      <c r="P466" s="14"/>
      <c r="Q466" s="14"/>
      <c r="R466" s="14"/>
      <c r="S466" s="14"/>
      <c r="T466" s="333"/>
    </row>
    <row r="467" spans="1:20" s="4" customFormat="1" ht="12.75" outlineLevel="1">
      <c r="A467" s="162"/>
      <c r="B467" s="162"/>
      <c r="C467" s="163"/>
      <c r="D467" s="14"/>
      <c r="E467" s="14"/>
      <c r="F467" s="14"/>
      <c r="G467" s="15"/>
      <c r="H467" s="15"/>
      <c r="I467" s="14"/>
      <c r="J467" s="14"/>
      <c r="K467" s="14"/>
      <c r="L467" s="14"/>
      <c r="M467" s="16"/>
      <c r="N467" s="14"/>
      <c r="O467" s="14"/>
      <c r="P467" s="14"/>
      <c r="Q467" s="14"/>
      <c r="R467" s="14"/>
      <c r="S467" s="14"/>
      <c r="T467" s="333"/>
    </row>
    <row r="468" spans="1:20" s="4" customFormat="1" outlineLevel="1">
      <c r="A468" s="17"/>
      <c r="B468" s="17"/>
      <c r="C468" s="18"/>
      <c r="D468" s="18"/>
      <c r="E468" s="18"/>
      <c r="F468" s="18"/>
      <c r="G468" s="18"/>
      <c r="H468" s="18"/>
      <c r="I468" s="14"/>
      <c r="J468" s="14"/>
      <c r="K468" s="18"/>
      <c r="L468" s="18"/>
      <c r="M468" s="18"/>
      <c r="N468" s="18"/>
      <c r="O468" s="18"/>
      <c r="P468" s="18"/>
      <c r="Q468" s="18"/>
      <c r="R468" s="18"/>
      <c r="S468" s="18"/>
      <c r="T468" s="333"/>
    </row>
    <row r="469" spans="1:20" s="4" customFormat="1">
      <c r="A469" s="17"/>
      <c r="B469" s="17"/>
      <c r="C469" s="18"/>
      <c r="D469" s="18"/>
      <c r="E469" s="18"/>
      <c r="F469" s="18"/>
      <c r="G469" s="18"/>
      <c r="H469" s="18"/>
      <c r="I469" s="14"/>
      <c r="J469" s="14"/>
      <c r="K469" s="18"/>
      <c r="L469" s="18"/>
      <c r="M469" s="18"/>
      <c r="N469" s="18"/>
      <c r="O469" s="18"/>
      <c r="P469" s="18"/>
      <c r="Q469" s="18"/>
      <c r="R469" s="18"/>
      <c r="S469" s="18"/>
      <c r="T469" s="333"/>
    </row>
    <row r="470" spans="1:20">
      <c r="C470" s="7"/>
      <c r="D470" s="7"/>
      <c r="E470" s="7"/>
      <c r="F470" s="7"/>
      <c r="G470" s="7"/>
      <c r="H470" s="7"/>
      <c r="I470" s="7"/>
      <c r="J470" s="7"/>
      <c r="K470" s="7"/>
      <c r="L470" s="7"/>
      <c r="M470" s="7"/>
      <c r="N470" s="7"/>
      <c r="O470" s="7"/>
      <c r="P470" s="7"/>
      <c r="Q470" s="7"/>
      <c r="R470" s="7"/>
      <c r="S470" s="7"/>
    </row>
    <row r="471" spans="1:20">
      <c r="C471" s="7"/>
      <c r="D471" s="7"/>
      <c r="E471" s="7"/>
      <c r="F471" s="7"/>
      <c r="G471" s="7"/>
      <c r="H471" s="7"/>
      <c r="I471" s="7"/>
      <c r="J471" s="7"/>
      <c r="K471" s="7"/>
      <c r="L471" s="7"/>
      <c r="M471" s="7"/>
      <c r="N471" s="7"/>
      <c r="O471" s="7"/>
      <c r="P471" s="7"/>
      <c r="Q471" s="7"/>
      <c r="R471" s="7"/>
      <c r="S471" s="7"/>
    </row>
    <row r="472" spans="1:20">
      <c r="C472" s="7"/>
      <c r="D472" s="7"/>
      <c r="E472" s="7"/>
      <c r="F472" s="7"/>
      <c r="G472" s="7"/>
      <c r="H472" s="7"/>
      <c r="I472" s="7"/>
      <c r="J472" s="7"/>
      <c r="K472" s="7"/>
      <c r="L472" s="7"/>
      <c r="M472" s="7"/>
      <c r="N472" s="7"/>
      <c r="O472" s="7"/>
      <c r="P472" s="7"/>
      <c r="Q472" s="7"/>
      <c r="R472" s="7"/>
      <c r="S472" s="7"/>
    </row>
    <row r="473" spans="1:20">
      <c r="C473" s="7"/>
      <c r="D473" s="7"/>
      <c r="E473" s="7"/>
      <c r="F473" s="7"/>
      <c r="G473" s="7"/>
      <c r="H473" s="7"/>
      <c r="I473" s="7"/>
      <c r="J473" s="7"/>
      <c r="K473" s="7"/>
      <c r="L473" s="7"/>
      <c r="M473" s="7"/>
      <c r="N473" s="7"/>
      <c r="O473" s="7"/>
      <c r="P473" s="7"/>
      <c r="Q473" s="7"/>
      <c r="R473" s="7"/>
      <c r="S473" s="7"/>
    </row>
    <row r="474" spans="1:20">
      <c r="C474" s="7"/>
      <c r="D474" s="7"/>
      <c r="E474" s="7"/>
      <c r="F474" s="7"/>
      <c r="G474" s="7"/>
      <c r="H474" s="7"/>
      <c r="I474" s="7"/>
      <c r="J474" s="7"/>
      <c r="K474" s="7"/>
      <c r="L474" s="7"/>
      <c r="M474" s="7"/>
      <c r="N474" s="7"/>
      <c r="O474" s="7"/>
      <c r="P474" s="7"/>
      <c r="Q474" s="7"/>
      <c r="R474" s="7"/>
      <c r="S474" s="7"/>
    </row>
    <row r="475" spans="1:20">
      <c r="C475" s="7"/>
      <c r="D475" s="7"/>
      <c r="E475" s="7"/>
      <c r="F475" s="7"/>
      <c r="G475" s="7"/>
      <c r="H475" s="7"/>
      <c r="I475" s="7"/>
      <c r="J475" s="7"/>
      <c r="K475" s="7"/>
      <c r="L475" s="7"/>
      <c r="M475" s="7"/>
      <c r="N475" s="7"/>
      <c r="O475" s="7"/>
      <c r="P475" s="7"/>
      <c r="Q475" s="7"/>
      <c r="R475" s="7"/>
      <c r="S475" s="7"/>
    </row>
    <row r="476" spans="1:20">
      <c r="C476" s="7"/>
      <c r="D476" s="7"/>
      <c r="E476" s="7"/>
      <c r="F476" s="7"/>
      <c r="G476" s="7"/>
      <c r="H476" s="7"/>
      <c r="I476" s="7"/>
      <c r="J476" s="7"/>
      <c r="K476" s="7"/>
      <c r="L476" s="7"/>
      <c r="M476" s="7"/>
      <c r="N476" s="7"/>
      <c r="O476" s="7"/>
      <c r="P476" s="7"/>
      <c r="Q476" s="7"/>
      <c r="R476" s="7"/>
      <c r="S476" s="7"/>
    </row>
    <row r="477" spans="1:20">
      <c r="C477" s="7"/>
      <c r="D477" s="7"/>
      <c r="E477" s="7"/>
      <c r="F477" s="7"/>
      <c r="G477" s="7"/>
      <c r="H477" s="7"/>
      <c r="I477" s="7"/>
      <c r="J477" s="7"/>
      <c r="K477" s="7"/>
      <c r="L477" s="7"/>
      <c r="M477" s="7"/>
      <c r="N477" s="7"/>
      <c r="O477" s="7"/>
      <c r="P477" s="7"/>
      <c r="Q477" s="7"/>
      <c r="R477" s="7"/>
      <c r="S477" s="7"/>
    </row>
    <row r="478" spans="1:20">
      <c r="C478" s="7"/>
      <c r="D478" s="7"/>
      <c r="E478" s="7"/>
      <c r="F478" s="7"/>
      <c r="G478" s="7"/>
      <c r="H478" s="7"/>
      <c r="I478" s="7"/>
      <c r="J478" s="7"/>
      <c r="K478" s="7"/>
      <c r="L478" s="7"/>
      <c r="M478" s="7"/>
      <c r="N478" s="7"/>
      <c r="O478" s="7"/>
      <c r="P478" s="7"/>
      <c r="Q478" s="7"/>
      <c r="R478" s="7"/>
      <c r="S478" s="7"/>
    </row>
    <row r="479" spans="1:20">
      <c r="C479" s="7"/>
      <c r="D479" s="7"/>
      <c r="E479" s="7"/>
      <c r="F479" s="7"/>
      <c r="G479" s="7"/>
      <c r="H479" s="7"/>
      <c r="I479" s="7"/>
      <c r="J479" s="7"/>
      <c r="K479" s="7"/>
      <c r="L479" s="7"/>
      <c r="M479" s="7"/>
      <c r="N479" s="7"/>
      <c r="O479" s="7"/>
      <c r="P479" s="7"/>
      <c r="Q479" s="7"/>
      <c r="R479" s="7"/>
      <c r="S479" s="7"/>
    </row>
    <row r="480" spans="1:20">
      <c r="C480" s="7"/>
      <c r="D480" s="7"/>
      <c r="E480" s="7"/>
      <c r="F480" s="7"/>
      <c r="G480" s="7"/>
      <c r="H480" s="7"/>
      <c r="I480" s="7"/>
      <c r="J480" s="7"/>
      <c r="K480" s="7"/>
      <c r="L480" s="7"/>
      <c r="M480" s="7"/>
      <c r="N480" s="7"/>
      <c r="O480" s="7"/>
      <c r="P480" s="7"/>
      <c r="Q480" s="7"/>
      <c r="R480" s="7"/>
      <c r="S480" s="7"/>
    </row>
    <row r="481" spans="3:19">
      <c r="C481" s="7"/>
      <c r="D481" s="7"/>
      <c r="E481" s="7"/>
      <c r="F481" s="7"/>
      <c r="G481" s="7"/>
      <c r="H481" s="7"/>
      <c r="I481" s="7"/>
      <c r="J481" s="7"/>
      <c r="K481" s="7"/>
      <c r="L481" s="7"/>
      <c r="M481" s="7"/>
      <c r="N481" s="7"/>
      <c r="O481" s="7"/>
      <c r="P481" s="7"/>
      <c r="Q481" s="7"/>
      <c r="R481" s="7"/>
      <c r="S481" s="7"/>
    </row>
    <row r="482" spans="3:19">
      <c r="C482" s="7"/>
      <c r="D482" s="7"/>
      <c r="E482" s="7"/>
      <c r="F482" s="7"/>
      <c r="G482" s="7"/>
      <c r="H482" s="7"/>
      <c r="I482" s="7"/>
      <c r="J482" s="7"/>
      <c r="K482" s="7"/>
      <c r="L482" s="7"/>
      <c r="M482" s="7"/>
      <c r="N482" s="7"/>
      <c r="O482" s="7"/>
      <c r="P482" s="7"/>
      <c r="Q482" s="7"/>
      <c r="R482" s="7"/>
      <c r="S482" s="7"/>
    </row>
    <row r="483" spans="3:19">
      <c r="C483" s="7"/>
      <c r="D483" s="7"/>
      <c r="E483" s="7"/>
      <c r="F483" s="7"/>
      <c r="G483" s="7"/>
      <c r="H483" s="7"/>
      <c r="I483" s="7"/>
      <c r="J483" s="7"/>
      <c r="K483" s="7"/>
      <c r="L483" s="7"/>
      <c r="M483" s="7"/>
      <c r="N483" s="7"/>
      <c r="O483" s="7"/>
      <c r="P483" s="7"/>
      <c r="Q483" s="7"/>
      <c r="R483" s="7"/>
      <c r="S483" s="7"/>
    </row>
    <row r="484" spans="3:19">
      <c r="C484" s="7"/>
      <c r="D484" s="7"/>
      <c r="E484" s="7"/>
      <c r="F484" s="7"/>
      <c r="G484" s="7"/>
      <c r="H484" s="7"/>
      <c r="I484" s="7"/>
      <c r="J484" s="7"/>
      <c r="K484" s="7"/>
      <c r="L484" s="7"/>
      <c r="M484" s="7"/>
      <c r="N484" s="7"/>
      <c r="O484" s="7"/>
      <c r="P484" s="7"/>
      <c r="Q484" s="7"/>
      <c r="R484" s="7"/>
      <c r="S484" s="7"/>
    </row>
    <row r="485" spans="3:19">
      <c r="C485" s="7"/>
      <c r="D485" s="7"/>
      <c r="E485" s="7"/>
      <c r="F485" s="7"/>
      <c r="G485" s="7"/>
      <c r="H485" s="7"/>
      <c r="I485" s="7"/>
      <c r="J485" s="7"/>
      <c r="K485" s="7"/>
      <c r="L485" s="7"/>
      <c r="M485" s="7"/>
      <c r="N485" s="7"/>
      <c r="O485" s="7"/>
      <c r="P485" s="7"/>
      <c r="Q485" s="7"/>
      <c r="R485" s="7"/>
      <c r="S485" s="7"/>
    </row>
    <row r="486" spans="3:19">
      <c r="C486" s="7"/>
      <c r="D486" s="7"/>
      <c r="E486" s="7"/>
      <c r="F486" s="7"/>
      <c r="G486" s="7"/>
      <c r="H486" s="7"/>
      <c r="I486" s="7"/>
      <c r="J486" s="7"/>
      <c r="K486" s="7"/>
      <c r="L486" s="7"/>
      <c r="M486" s="7"/>
      <c r="N486" s="7"/>
      <c r="O486" s="7"/>
      <c r="P486" s="7"/>
      <c r="Q486" s="7"/>
      <c r="R486" s="7"/>
      <c r="S486" s="7"/>
    </row>
    <row r="487" spans="3:19">
      <c r="C487" s="7"/>
      <c r="D487" s="7"/>
      <c r="E487" s="7"/>
      <c r="F487" s="7"/>
      <c r="G487" s="7"/>
      <c r="H487" s="7"/>
      <c r="I487" s="7"/>
      <c r="J487" s="7"/>
      <c r="K487" s="7"/>
      <c r="L487" s="7"/>
      <c r="M487" s="7"/>
      <c r="N487" s="7"/>
      <c r="O487" s="7"/>
      <c r="P487" s="7"/>
      <c r="Q487" s="7"/>
      <c r="R487" s="7"/>
      <c r="S487" s="7"/>
    </row>
    <row r="488" spans="3:19">
      <c r="C488" s="7"/>
      <c r="D488" s="7"/>
      <c r="E488" s="7"/>
      <c r="F488" s="7"/>
      <c r="G488" s="7"/>
      <c r="H488" s="7"/>
      <c r="I488" s="7"/>
      <c r="J488" s="7"/>
      <c r="K488" s="7"/>
      <c r="L488" s="7"/>
      <c r="M488" s="7"/>
      <c r="N488" s="7"/>
      <c r="O488" s="7"/>
      <c r="P488" s="7"/>
      <c r="Q488" s="7"/>
      <c r="R488" s="7"/>
      <c r="S488" s="7"/>
    </row>
    <row r="489" spans="3:19">
      <c r="C489" s="7"/>
      <c r="D489" s="7"/>
      <c r="E489" s="7"/>
      <c r="F489" s="7"/>
      <c r="G489" s="7"/>
      <c r="H489" s="7"/>
      <c r="I489" s="7"/>
      <c r="J489" s="7"/>
      <c r="K489" s="7"/>
      <c r="L489" s="7"/>
      <c r="M489" s="7"/>
      <c r="N489" s="7"/>
      <c r="O489" s="7"/>
      <c r="P489" s="7"/>
      <c r="Q489" s="7"/>
      <c r="R489" s="7"/>
      <c r="S489" s="7"/>
    </row>
    <row r="490" spans="3:19">
      <c r="C490" s="7"/>
      <c r="D490" s="7"/>
      <c r="E490" s="7"/>
      <c r="F490" s="7"/>
      <c r="G490" s="7"/>
      <c r="H490" s="7"/>
      <c r="I490" s="7"/>
      <c r="J490" s="7"/>
      <c r="K490" s="7"/>
      <c r="L490" s="7"/>
      <c r="M490" s="7"/>
      <c r="N490" s="7"/>
      <c r="O490" s="7"/>
      <c r="P490" s="7"/>
      <c r="Q490" s="7"/>
      <c r="R490" s="7"/>
      <c r="S490" s="7"/>
    </row>
    <row r="491" spans="3:19">
      <c r="C491" s="7"/>
      <c r="D491" s="7"/>
      <c r="E491" s="7"/>
      <c r="F491" s="7"/>
      <c r="G491" s="7"/>
      <c r="H491" s="7"/>
      <c r="I491" s="7"/>
      <c r="J491" s="7"/>
      <c r="K491" s="7"/>
      <c r="L491" s="7"/>
      <c r="M491" s="7"/>
      <c r="N491" s="7"/>
      <c r="O491" s="7"/>
      <c r="P491" s="7"/>
      <c r="Q491" s="7"/>
      <c r="R491" s="7"/>
      <c r="S491" s="7"/>
    </row>
    <row r="492" spans="3:19">
      <c r="C492" s="7"/>
      <c r="D492" s="7"/>
      <c r="E492" s="7"/>
      <c r="F492" s="7"/>
      <c r="G492" s="7"/>
      <c r="H492" s="7"/>
      <c r="I492" s="7"/>
      <c r="J492" s="7"/>
      <c r="K492" s="7"/>
      <c r="L492" s="7"/>
      <c r="M492" s="7"/>
      <c r="N492" s="7"/>
      <c r="O492" s="7"/>
      <c r="P492" s="7"/>
      <c r="Q492" s="7"/>
      <c r="R492" s="7"/>
      <c r="S492" s="7"/>
    </row>
    <row r="493" spans="3:19">
      <c r="C493" s="7"/>
      <c r="D493" s="7"/>
      <c r="E493" s="7"/>
      <c r="F493" s="7"/>
      <c r="G493" s="7"/>
      <c r="H493" s="7"/>
      <c r="I493" s="7"/>
      <c r="J493" s="7"/>
      <c r="K493" s="7"/>
      <c r="L493" s="7"/>
      <c r="M493" s="7"/>
      <c r="N493" s="7"/>
      <c r="O493" s="7"/>
      <c r="P493" s="7"/>
      <c r="Q493" s="7"/>
      <c r="R493" s="7"/>
      <c r="S493" s="7"/>
    </row>
    <row r="494" spans="3:19">
      <c r="C494" s="7"/>
      <c r="D494" s="7"/>
      <c r="E494" s="7"/>
      <c r="F494" s="7"/>
      <c r="G494" s="7"/>
      <c r="H494" s="7"/>
      <c r="I494" s="7"/>
      <c r="J494" s="7"/>
      <c r="K494" s="7"/>
      <c r="L494" s="7"/>
      <c r="M494" s="7"/>
      <c r="N494" s="7"/>
      <c r="O494" s="7"/>
      <c r="P494" s="7"/>
      <c r="Q494" s="7"/>
      <c r="R494" s="7"/>
      <c r="S494" s="7"/>
    </row>
    <row r="495" spans="3:19">
      <c r="G495" s="7"/>
      <c r="H495" s="7"/>
      <c r="I495" s="7"/>
      <c r="J495" s="7"/>
      <c r="K495" s="7"/>
      <c r="L495" s="7"/>
      <c r="M495" s="7"/>
      <c r="N495" s="7"/>
      <c r="O495" s="7"/>
      <c r="P495" s="7"/>
      <c r="Q495" s="7"/>
      <c r="R495" s="7"/>
      <c r="S495" s="7"/>
    </row>
    <row r="496" spans="3:19">
      <c r="G496" s="7"/>
      <c r="H496" s="7"/>
      <c r="I496" s="7"/>
      <c r="J496" s="7"/>
      <c r="K496" s="7"/>
      <c r="L496" s="7"/>
      <c r="M496" s="7"/>
      <c r="N496" s="7"/>
      <c r="O496" s="7"/>
      <c r="P496" s="7"/>
      <c r="Q496" s="7"/>
      <c r="R496" s="7"/>
      <c r="S496" s="7"/>
    </row>
    <row r="497" spans="7:19">
      <c r="G497" s="7"/>
      <c r="H497" s="7"/>
      <c r="I497" s="7"/>
      <c r="J497" s="7"/>
      <c r="K497" s="7"/>
      <c r="L497" s="7"/>
      <c r="M497" s="7"/>
      <c r="N497" s="7"/>
      <c r="O497" s="7"/>
      <c r="P497" s="7"/>
      <c r="Q497" s="7"/>
      <c r="R497" s="7"/>
      <c r="S497" s="7"/>
    </row>
    <row r="498" spans="7:19">
      <c r="G498" s="7"/>
      <c r="H498" s="7"/>
      <c r="I498" s="7"/>
      <c r="J498" s="7"/>
      <c r="K498" s="7"/>
      <c r="L498" s="7"/>
      <c r="M498" s="7"/>
      <c r="N498" s="7"/>
      <c r="O498" s="7"/>
      <c r="P498" s="7"/>
      <c r="Q498" s="7"/>
      <c r="R498" s="7"/>
      <c r="S498" s="7"/>
    </row>
    <row r="499" spans="7:19">
      <c r="G499" s="7"/>
      <c r="H499" s="7"/>
      <c r="I499" s="7"/>
      <c r="J499" s="7"/>
      <c r="K499" s="7"/>
      <c r="L499" s="7"/>
      <c r="M499" s="7"/>
      <c r="N499" s="7"/>
      <c r="O499" s="7"/>
      <c r="P499" s="7"/>
      <c r="Q499" s="7"/>
      <c r="R499" s="7"/>
      <c r="S499" s="7"/>
    </row>
    <row r="500" spans="7:19">
      <c r="G500" s="7"/>
      <c r="H500" s="7"/>
      <c r="I500" s="7"/>
      <c r="J500" s="7"/>
      <c r="K500" s="7"/>
      <c r="L500" s="7"/>
      <c r="M500" s="7"/>
      <c r="N500" s="7"/>
      <c r="O500" s="7"/>
      <c r="P500" s="7"/>
      <c r="Q500" s="7"/>
      <c r="R500" s="7"/>
      <c r="S500" s="7"/>
    </row>
    <row r="501" spans="7:19">
      <c r="G501" s="7"/>
      <c r="H501" s="7"/>
      <c r="I501" s="7"/>
      <c r="J501" s="7"/>
      <c r="K501" s="7"/>
      <c r="L501" s="7"/>
      <c r="M501" s="7"/>
      <c r="N501" s="7"/>
      <c r="O501" s="7"/>
      <c r="P501" s="7"/>
      <c r="Q501" s="7"/>
      <c r="R501" s="7"/>
      <c r="S501" s="7"/>
    </row>
    <row r="502" spans="7:19">
      <c r="G502" s="7"/>
      <c r="H502" s="7"/>
      <c r="I502" s="7"/>
      <c r="J502" s="7"/>
      <c r="K502" s="7"/>
      <c r="L502" s="7"/>
      <c r="M502" s="7"/>
      <c r="N502" s="7"/>
      <c r="O502" s="7"/>
      <c r="P502" s="7"/>
      <c r="Q502" s="7"/>
      <c r="R502" s="7"/>
      <c r="S502" s="7"/>
    </row>
    <row r="503" spans="7:19">
      <c r="G503" s="7"/>
      <c r="H503" s="7"/>
      <c r="I503" s="7"/>
      <c r="J503" s="7"/>
      <c r="K503" s="7"/>
      <c r="L503" s="7"/>
      <c r="M503" s="7"/>
      <c r="N503" s="7"/>
      <c r="O503" s="7"/>
      <c r="P503" s="7"/>
      <c r="Q503" s="7"/>
      <c r="R503" s="7"/>
      <c r="S503" s="7"/>
    </row>
    <row r="504" spans="7:19">
      <c r="G504" s="7"/>
      <c r="H504" s="7"/>
      <c r="I504" s="7"/>
      <c r="J504" s="7"/>
      <c r="K504" s="7"/>
      <c r="L504" s="7"/>
      <c r="M504" s="7"/>
      <c r="N504" s="7"/>
      <c r="O504" s="7"/>
      <c r="P504" s="7"/>
      <c r="Q504" s="7"/>
      <c r="R504" s="7"/>
      <c r="S504" s="7"/>
    </row>
    <row r="505" spans="7:19">
      <c r="G505" s="7"/>
      <c r="H505" s="7"/>
      <c r="I505" s="7"/>
      <c r="J505" s="7"/>
      <c r="K505" s="7"/>
      <c r="L505" s="7"/>
      <c r="M505" s="7"/>
      <c r="N505" s="7"/>
      <c r="O505" s="7"/>
      <c r="P505" s="7"/>
      <c r="Q505" s="7"/>
      <c r="R505" s="7"/>
      <c r="S505" s="7"/>
    </row>
    <row r="506" spans="7:19">
      <c r="G506" s="7"/>
      <c r="H506" s="7"/>
      <c r="I506" s="7"/>
      <c r="J506" s="7"/>
      <c r="K506" s="7"/>
      <c r="L506" s="7"/>
      <c r="M506" s="7"/>
      <c r="N506" s="7"/>
      <c r="O506" s="7"/>
      <c r="P506" s="7"/>
      <c r="Q506" s="7"/>
      <c r="R506" s="7"/>
      <c r="S506" s="7"/>
    </row>
    <row r="507" spans="7:19">
      <c r="G507" s="7"/>
      <c r="H507" s="7"/>
      <c r="I507" s="7"/>
      <c r="J507" s="7"/>
      <c r="K507" s="7"/>
      <c r="L507" s="7"/>
      <c r="M507" s="7"/>
      <c r="N507" s="7"/>
      <c r="O507" s="7"/>
      <c r="P507" s="7"/>
      <c r="Q507" s="7"/>
      <c r="R507" s="7"/>
      <c r="S507" s="7"/>
    </row>
    <row r="508" spans="7:19">
      <c r="G508" s="7"/>
      <c r="H508" s="7"/>
      <c r="I508" s="7"/>
      <c r="J508" s="7"/>
      <c r="K508" s="7"/>
      <c r="L508" s="7"/>
      <c r="M508" s="7"/>
      <c r="N508" s="7"/>
      <c r="O508" s="7"/>
      <c r="P508" s="7"/>
      <c r="Q508" s="7"/>
      <c r="R508" s="7"/>
      <c r="S508" s="7"/>
    </row>
    <row r="509" spans="7:19">
      <c r="G509" s="7"/>
      <c r="H509" s="7"/>
      <c r="I509" s="7"/>
      <c r="J509" s="7"/>
      <c r="K509" s="7"/>
      <c r="L509" s="7"/>
      <c r="M509" s="7"/>
      <c r="N509" s="7"/>
      <c r="O509" s="7"/>
      <c r="P509" s="7"/>
      <c r="Q509" s="7"/>
      <c r="R509" s="7"/>
      <c r="S509" s="7"/>
    </row>
    <row r="510" spans="7:19">
      <c r="G510" s="7"/>
      <c r="H510" s="7"/>
      <c r="I510" s="7"/>
      <c r="J510" s="7"/>
      <c r="K510" s="7"/>
      <c r="L510" s="7"/>
      <c r="M510" s="7"/>
      <c r="N510" s="7"/>
      <c r="O510" s="7"/>
      <c r="P510" s="7"/>
      <c r="Q510" s="7"/>
      <c r="R510" s="7"/>
      <c r="S510" s="7"/>
    </row>
    <row r="511" spans="7:19">
      <c r="G511" s="7"/>
      <c r="H511" s="7"/>
      <c r="I511" s="7"/>
      <c r="J511" s="7"/>
      <c r="K511" s="7"/>
      <c r="L511" s="7"/>
      <c r="M511" s="7"/>
      <c r="N511" s="7"/>
      <c r="O511" s="7"/>
      <c r="P511" s="7"/>
      <c r="Q511" s="7"/>
      <c r="R511" s="7"/>
      <c r="S511" s="7"/>
    </row>
    <row r="512" spans="7:19">
      <c r="G512" s="7"/>
      <c r="H512" s="7"/>
      <c r="I512" s="7"/>
      <c r="J512" s="7"/>
      <c r="K512" s="7"/>
      <c r="L512" s="7"/>
      <c r="M512" s="7"/>
      <c r="N512" s="7"/>
      <c r="O512" s="7"/>
      <c r="P512" s="7"/>
      <c r="Q512" s="7"/>
      <c r="R512" s="7"/>
      <c r="S512" s="7"/>
    </row>
    <row r="513" spans="7:19">
      <c r="G513" s="7"/>
      <c r="H513" s="7"/>
      <c r="I513" s="7"/>
      <c r="J513" s="7"/>
      <c r="K513" s="7"/>
      <c r="L513" s="7"/>
      <c r="M513" s="7"/>
      <c r="N513" s="7"/>
      <c r="O513" s="7"/>
      <c r="P513" s="7"/>
      <c r="Q513" s="7"/>
      <c r="R513" s="7"/>
      <c r="S513" s="7"/>
    </row>
    <row r="514" spans="7:19">
      <c r="G514" s="7"/>
      <c r="H514" s="7"/>
      <c r="I514" s="7"/>
      <c r="J514" s="7"/>
      <c r="K514" s="7"/>
      <c r="L514" s="7"/>
      <c r="M514" s="7"/>
      <c r="N514" s="7"/>
      <c r="O514" s="7"/>
      <c r="P514" s="7"/>
      <c r="Q514" s="7"/>
      <c r="R514" s="7"/>
      <c r="S514" s="7"/>
    </row>
    <row r="515" spans="7:19">
      <c r="G515" s="7"/>
      <c r="H515" s="7"/>
      <c r="I515" s="7"/>
      <c r="J515" s="7"/>
      <c r="K515" s="7"/>
      <c r="L515" s="7"/>
      <c r="M515" s="7"/>
      <c r="N515" s="7"/>
      <c r="O515" s="7"/>
      <c r="P515" s="7"/>
      <c r="Q515" s="7"/>
      <c r="R515" s="7"/>
      <c r="S515" s="7"/>
    </row>
    <row r="516" spans="7:19">
      <c r="G516" s="7"/>
      <c r="H516" s="7"/>
      <c r="I516" s="7"/>
      <c r="J516" s="7"/>
      <c r="K516" s="7"/>
      <c r="L516" s="7"/>
      <c r="M516" s="7"/>
      <c r="N516" s="7"/>
      <c r="O516" s="7"/>
      <c r="P516" s="7"/>
      <c r="Q516" s="7"/>
      <c r="R516" s="7"/>
      <c r="S516" s="7"/>
    </row>
    <row r="517" spans="7:19">
      <c r="G517" s="7"/>
      <c r="H517" s="7"/>
      <c r="I517" s="7"/>
      <c r="J517" s="7"/>
      <c r="K517" s="7"/>
      <c r="L517" s="7"/>
      <c r="M517" s="7"/>
      <c r="N517" s="7"/>
      <c r="O517" s="7"/>
      <c r="P517" s="7"/>
      <c r="Q517" s="7"/>
      <c r="R517" s="7"/>
      <c r="S517" s="7"/>
    </row>
    <row r="518" spans="7:19">
      <c r="G518" s="7"/>
      <c r="H518" s="7"/>
      <c r="I518" s="7"/>
      <c r="J518" s="7"/>
      <c r="K518" s="7"/>
      <c r="L518" s="7"/>
      <c r="M518" s="7"/>
      <c r="N518" s="7"/>
      <c r="O518" s="7"/>
      <c r="P518" s="7"/>
      <c r="Q518" s="7"/>
      <c r="R518" s="7"/>
      <c r="S518" s="7"/>
    </row>
    <row r="519" spans="7:19">
      <c r="G519" s="7"/>
      <c r="H519" s="7"/>
      <c r="I519" s="7"/>
      <c r="J519" s="7"/>
      <c r="K519" s="7"/>
      <c r="L519" s="7"/>
      <c r="M519" s="7"/>
      <c r="N519" s="7"/>
      <c r="O519" s="7"/>
      <c r="P519" s="7"/>
      <c r="Q519" s="7"/>
      <c r="R519" s="7"/>
      <c r="S519" s="7"/>
    </row>
    <row r="520" spans="7:19">
      <c r="G520" s="7"/>
      <c r="H520" s="7"/>
      <c r="I520" s="7"/>
      <c r="J520" s="7"/>
      <c r="K520" s="7"/>
      <c r="L520" s="7"/>
      <c r="M520" s="7"/>
      <c r="N520" s="7"/>
      <c r="O520" s="7"/>
      <c r="P520" s="7"/>
      <c r="Q520" s="7"/>
      <c r="R520" s="7"/>
      <c r="S520" s="7"/>
    </row>
    <row r="521" spans="7:19">
      <c r="G521" s="7"/>
      <c r="H521" s="7"/>
      <c r="I521" s="7"/>
      <c r="J521" s="7"/>
      <c r="K521" s="7"/>
      <c r="L521" s="7"/>
      <c r="M521" s="7"/>
      <c r="N521" s="7"/>
      <c r="O521" s="7"/>
      <c r="P521" s="7"/>
      <c r="Q521" s="7"/>
      <c r="R521" s="7"/>
      <c r="S521" s="7"/>
    </row>
    <row r="522" spans="7:19">
      <c r="G522" s="7"/>
      <c r="H522" s="7"/>
      <c r="I522" s="7"/>
      <c r="J522" s="7"/>
      <c r="K522" s="7"/>
      <c r="L522" s="7"/>
      <c r="M522" s="7"/>
      <c r="N522" s="7"/>
      <c r="O522" s="7"/>
      <c r="P522" s="7"/>
      <c r="Q522" s="7"/>
      <c r="R522" s="7"/>
      <c r="S522" s="7"/>
    </row>
    <row r="523" spans="7:19">
      <c r="G523" s="7"/>
      <c r="H523" s="7"/>
      <c r="I523" s="7"/>
      <c r="J523" s="7"/>
      <c r="K523" s="7"/>
      <c r="L523" s="7"/>
      <c r="M523" s="7"/>
      <c r="N523" s="7"/>
      <c r="O523" s="7"/>
      <c r="P523" s="7"/>
      <c r="Q523" s="7"/>
      <c r="R523" s="7"/>
      <c r="S523" s="7"/>
    </row>
    <row r="524" spans="7:19">
      <c r="G524" s="7"/>
      <c r="H524" s="7"/>
      <c r="I524" s="7"/>
      <c r="J524" s="7"/>
      <c r="K524" s="7"/>
      <c r="L524" s="7"/>
      <c r="M524" s="7"/>
      <c r="N524" s="7"/>
      <c r="O524" s="7"/>
      <c r="P524" s="7"/>
      <c r="Q524" s="7"/>
      <c r="R524" s="7"/>
      <c r="S524" s="7"/>
    </row>
    <row r="525" spans="7:19">
      <c r="G525" s="7"/>
      <c r="H525" s="7"/>
      <c r="I525" s="7"/>
      <c r="J525" s="7"/>
      <c r="K525" s="7"/>
      <c r="L525" s="7"/>
      <c r="M525" s="7"/>
      <c r="N525" s="7"/>
      <c r="O525" s="7"/>
      <c r="P525" s="7"/>
      <c r="Q525" s="7"/>
      <c r="R525" s="7"/>
      <c r="S525" s="7"/>
    </row>
    <row r="526" spans="7:19">
      <c r="G526" s="7"/>
      <c r="H526" s="7"/>
      <c r="I526" s="7"/>
      <c r="J526" s="7"/>
      <c r="K526" s="7"/>
      <c r="L526" s="7"/>
      <c r="M526" s="7"/>
      <c r="N526" s="7"/>
      <c r="O526" s="7"/>
      <c r="P526" s="7"/>
      <c r="Q526" s="7"/>
      <c r="R526" s="7"/>
      <c r="S526" s="7"/>
    </row>
    <row r="527" spans="7:19">
      <c r="G527" s="7"/>
      <c r="H527" s="7"/>
      <c r="I527" s="7"/>
      <c r="J527" s="7"/>
      <c r="K527" s="7"/>
      <c r="L527" s="7"/>
      <c r="M527" s="7"/>
      <c r="N527" s="7"/>
      <c r="O527" s="7"/>
      <c r="P527" s="7"/>
      <c r="Q527" s="7"/>
      <c r="R527" s="7"/>
      <c r="S527" s="7"/>
    </row>
    <row r="528" spans="7:19">
      <c r="G528" s="7"/>
      <c r="H528" s="7"/>
      <c r="I528" s="7"/>
      <c r="J528" s="7"/>
      <c r="K528" s="7"/>
      <c r="L528" s="7"/>
      <c r="M528" s="7"/>
      <c r="N528" s="7"/>
      <c r="O528" s="7"/>
      <c r="P528" s="7"/>
      <c r="Q528" s="7"/>
      <c r="R528" s="7"/>
      <c r="S528" s="7"/>
    </row>
    <row r="529" spans="7:19">
      <c r="G529" s="7"/>
      <c r="H529" s="7"/>
      <c r="I529" s="7"/>
      <c r="J529" s="7"/>
      <c r="K529" s="7"/>
      <c r="L529" s="7"/>
      <c r="M529" s="7"/>
      <c r="N529" s="7"/>
      <c r="O529" s="7"/>
      <c r="P529" s="7"/>
      <c r="Q529" s="7"/>
      <c r="R529" s="7"/>
      <c r="S529" s="7"/>
    </row>
    <row r="530" spans="7:19">
      <c r="G530" s="7"/>
      <c r="H530" s="7"/>
      <c r="I530" s="7"/>
      <c r="J530" s="7"/>
      <c r="K530" s="7"/>
      <c r="L530" s="7"/>
      <c r="M530" s="7"/>
      <c r="N530" s="7"/>
      <c r="O530" s="7"/>
      <c r="P530" s="7"/>
      <c r="Q530" s="7"/>
      <c r="R530" s="7"/>
      <c r="S530" s="7"/>
    </row>
    <row r="531" spans="7:19">
      <c r="G531" s="7"/>
      <c r="H531" s="7"/>
      <c r="I531" s="7"/>
      <c r="J531" s="7"/>
      <c r="K531" s="7"/>
      <c r="L531" s="7"/>
      <c r="M531" s="7"/>
      <c r="N531" s="7"/>
      <c r="O531" s="7"/>
      <c r="P531" s="7"/>
      <c r="Q531" s="7"/>
      <c r="R531" s="7"/>
      <c r="S531" s="7"/>
    </row>
    <row r="532" spans="7:19">
      <c r="G532" s="7"/>
      <c r="H532" s="7"/>
      <c r="I532" s="7"/>
      <c r="J532" s="7"/>
      <c r="K532" s="7"/>
      <c r="L532" s="7"/>
      <c r="M532" s="7"/>
      <c r="N532" s="7"/>
      <c r="O532" s="7"/>
      <c r="P532" s="7"/>
      <c r="Q532" s="7"/>
      <c r="R532" s="7"/>
      <c r="S532" s="7"/>
    </row>
    <row r="533" spans="7:19">
      <c r="G533" s="7"/>
      <c r="H533" s="7"/>
      <c r="I533" s="7"/>
      <c r="J533" s="7"/>
      <c r="K533" s="7"/>
      <c r="L533" s="7"/>
      <c r="M533" s="7"/>
      <c r="N533" s="7"/>
      <c r="O533" s="7"/>
      <c r="P533" s="7"/>
      <c r="Q533" s="7"/>
      <c r="R533" s="7"/>
      <c r="S533" s="7"/>
    </row>
    <row r="534" spans="7:19">
      <c r="G534" s="7"/>
      <c r="H534" s="7"/>
      <c r="I534" s="7"/>
      <c r="J534" s="7"/>
      <c r="K534" s="7"/>
      <c r="L534" s="7"/>
      <c r="M534" s="7"/>
      <c r="N534" s="7"/>
      <c r="O534" s="7"/>
      <c r="P534" s="7"/>
      <c r="Q534" s="7"/>
      <c r="R534" s="7"/>
      <c r="S534" s="7"/>
    </row>
    <row r="535" spans="7:19">
      <c r="G535" s="7"/>
      <c r="H535" s="7"/>
      <c r="I535" s="7"/>
      <c r="J535" s="7"/>
      <c r="K535" s="7"/>
      <c r="L535" s="7"/>
      <c r="M535" s="7"/>
      <c r="N535" s="7"/>
      <c r="O535" s="7"/>
      <c r="P535" s="7"/>
      <c r="Q535" s="7"/>
      <c r="R535" s="7"/>
      <c r="S535" s="7"/>
    </row>
    <row r="536" spans="7:19">
      <c r="G536" s="7"/>
      <c r="H536" s="7"/>
      <c r="I536" s="7"/>
      <c r="J536" s="7"/>
      <c r="K536" s="7"/>
      <c r="L536" s="7"/>
      <c r="M536" s="7"/>
      <c r="N536" s="7"/>
      <c r="O536" s="7"/>
      <c r="P536" s="7"/>
      <c r="Q536" s="7"/>
      <c r="R536" s="7"/>
      <c r="S536" s="7"/>
    </row>
    <row r="537" spans="7:19">
      <c r="G537" s="7"/>
      <c r="H537" s="7"/>
      <c r="I537" s="7"/>
      <c r="J537" s="7"/>
      <c r="K537" s="7"/>
      <c r="L537" s="7"/>
      <c r="M537" s="7"/>
      <c r="N537" s="7"/>
      <c r="O537" s="7"/>
      <c r="P537" s="7"/>
      <c r="Q537" s="7"/>
      <c r="R537" s="7"/>
      <c r="S537" s="7"/>
    </row>
    <row r="538" spans="7:19">
      <c r="G538" s="7"/>
      <c r="H538" s="7"/>
      <c r="I538" s="7"/>
      <c r="J538" s="7"/>
      <c r="K538" s="7"/>
      <c r="L538" s="7"/>
      <c r="M538" s="7"/>
      <c r="N538" s="7"/>
      <c r="O538" s="7"/>
      <c r="P538" s="7"/>
      <c r="Q538" s="7"/>
      <c r="R538" s="7"/>
      <c r="S538" s="7"/>
    </row>
    <row r="539" spans="7:19">
      <c r="G539" s="7"/>
      <c r="H539" s="7"/>
      <c r="I539" s="7"/>
      <c r="J539" s="7"/>
      <c r="K539" s="7"/>
      <c r="L539" s="7"/>
      <c r="M539" s="7"/>
      <c r="N539" s="7"/>
      <c r="O539" s="7"/>
      <c r="P539" s="7"/>
      <c r="Q539" s="7"/>
      <c r="R539" s="7"/>
      <c r="S539" s="7"/>
    </row>
    <row r="540" spans="7:19">
      <c r="G540" s="7"/>
      <c r="H540" s="7"/>
      <c r="I540" s="7"/>
      <c r="J540" s="7"/>
      <c r="K540" s="7"/>
      <c r="L540" s="7"/>
      <c r="M540" s="7"/>
      <c r="N540" s="7"/>
      <c r="O540" s="7"/>
      <c r="P540" s="7"/>
      <c r="Q540" s="7"/>
      <c r="R540" s="7"/>
      <c r="S540" s="7"/>
    </row>
    <row r="541" spans="7:19">
      <c r="G541" s="7"/>
      <c r="H541" s="7"/>
      <c r="I541" s="7"/>
      <c r="J541" s="7"/>
      <c r="K541" s="7"/>
      <c r="L541" s="7"/>
      <c r="M541" s="7"/>
      <c r="N541" s="7"/>
      <c r="O541" s="7"/>
      <c r="P541" s="7"/>
      <c r="Q541" s="7"/>
      <c r="R541" s="7"/>
      <c r="S541" s="7"/>
    </row>
    <row r="542" spans="7:19">
      <c r="G542" s="7"/>
      <c r="H542" s="7"/>
      <c r="I542" s="7"/>
      <c r="J542" s="7"/>
      <c r="K542" s="7"/>
      <c r="L542" s="7"/>
      <c r="M542" s="7"/>
      <c r="N542" s="7"/>
      <c r="O542" s="7"/>
      <c r="P542" s="7"/>
      <c r="Q542" s="7"/>
      <c r="R542" s="7"/>
      <c r="S542" s="7"/>
    </row>
    <row r="543" spans="7:19">
      <c r="G543" s="7"/>
      <c r="H543" s="7"/>
      <c r="I543" s="7"/>
      <c r="J543" s="7"/>
      <c r="K543" s="7"/>
      <c r="L543" s="7"/>
      <c r="M543" s="7"/>
      <c r="N543" s="7"/>
      <c r="O543" s="7"/>
      <c r="P543" s="7"/>
      <c r="Q543" s="7"/>
      <c r="R543" s="7"/>
      <c r="S543" s="7"/>
    </row>
    <row r="544" spans="7:19">
      <c r="G544" s="7"/>
      <c r="H544" s="7"/>
      <c r="I544" s="7"/>
      <c r="J544" s="7"/>
      <c r="K544" s="7"/>
      <c r="L544" s="7"/>
      <c r="M544" s="7"/>
      <c r="N544" s="7"/>
      <c r="O544" s="7"/>
      <c r="P544" s="7"/>
      <c r="Q544" s="7"/>
      <c r="R544" s="7"/>
      <c r="S544" s="7"/>
    </row>
    <row r="545" spans="7:19">
      <c r="G545" s="7"/>
      <c r="H545" s="7"/>
      <c r="I545" s="7"/>
      <c r="J545" s="7"/>
      <c r="K545" s="7"/>
      <c r="L545" s="7"/>
      <c r="M545" s="7"/>
      <c r="N545" s="7"/>
      <c r="O545" s="7"/>
      <c r="P545" s="7"/>
      <c r="Q545" s="7"/>
      <c r="R545" s="7"/>
      <c r="S545" s="7"/>
    </row>
    <row r="546" spans="7:19">
      <c r="G546" s="7"/>
      <c r="H546" s="7"/>
      <c r="I546" s="7"/>
      <c r="J546" s="7"/>
      <c r="K546" s="7"/>
      <c r="L546" s="7"/>
      <c r="M546" s="7"/>
      <c r="N546" s="7"/>
      <c r="O546" s="7"/>
      <c r="P546" s="7"/>
      <c r="Q546" s="7"/>
      <c r="R546" s="7"/>
      <c r="S546" s="7"/>
    </row>
    <row r="547" spans="7:19">
      <c r="G547" s="7"/>
      <c r="H547" s="7"/>
      <c r="I547" s="7"/>
      <c r="J547" s="7"/>
      <c r="K547" s="7"/>
      <c r="L547" s="7"/>
      <c r="M547" s="7"/>
      <c r="N547" s="7"/>
      <c r="O547" s="7"/>
      <c r="P547" s="7"/>
      <c r="Q547" s="7"/>
      <c r="R547" s="7"/>
      <c r="S547" s="7"/>
    </row>
    <row r="548" spans="7:19">
      <c r="G548" s="7"/>
      <c r="H548" s="7"/>
      <c r="I548" s="7"/>
      <c r="J548" s="7"/>
      <c r="K548" s="7"/>
      <c r="L548" s="7"/>
      <c r="M548" s="7"/>
      <c r="N548" s="7"/>
      <c r="O548" s="7"/>
      <c r="P548" s="7"/>
      <c r="Q548" s="7"/>
      <c r="R548" s="7"/>
      <c r="S548" s="7"/>
    </row>
    <row r="549" spans="7:19">
      <c r="G549" s="7"/>
      <c r="H549" s="7"/>
      <c r="I549" s="7"/>
      <c r="J549" s="7"/>
      <c r="K549" s="7"/>
      <c r="L549" s="7"/>
      <c r="M549" s="7"/>
      <c r="N549" s="7"/>
      <c r="O549" s="7"/>
      <c r="P549" s="7"/>
      <c r="Q549" s="7"/>
      <c r="R549" s="7"/>
      <c r="S549" s="7"/>
    </row>
    <row r="550" spans="7:19">
      <c r="G550" s="7"/>
      <c r="H550" s="7"/>
      <c r="I550" s="7"/>
      <c r="J550" s="7"/>
      <c r="K550" s="7"/>
      <c r="L550" s="7"/>
      <c r="M550" s="7"/>
      <c r="N550" s="7"/>
      <c r="O550" s="7"/>
      <c r="P550" s="7"/>
      <c r="Q550" s="7"/>
      <c r="R550" s="7"/>
      <c r="S550" s="7"/>
    </row>
    <row r="551" spans="7:19">
      <c r="G551" s="7"/>
      <c r="H551" s="7"/>
      <c r="I551" s="7"/>
      <c r="J551" s="7"/>
      <c r="K551" s="7"/>
      <c r="L551" s="7"/>
      <c r="M551" s="7"/>
      <c r="N551" s="7"/>
      <c r="O551" s="7"/>
      <c r="P551" s="7"/>
      <c r="Q551" s="7"/>
      <c r="R551" s="7"/>
      <c r="S551" s="7"/>
    </row>
    <row r="552" spans="7:19">
      <c r="G552" s="7"/>
      <c r="H552" s="7"/>
      <c r="I552" s="7"/>
      <c r="J552" s="7"/>
      <c r="K552" s="7"/>
      <c r="L552" s="7"/>
      <c r="M552" s="7"/>
      <c r="N552" s="7"/>
      <c r="O552" s="7"/>
      <c r="P552" s="7"/>
      <c r="Q552" s="7"/>
      <c r="R552" s="7"/>
      <c r="S552" s="7"/>
    </row>
    <row r="553" spans="7:19">
      <c r="G553" s="7"/>
      <c r="H553" s="7"/>
      <c r="I553" s="7"/>
      <c r="J553" s="7"/>
      <c r="K553" s="7"/>
      <c r="L553" s="7"/>
      <c r="M553" s="7"/>
      <c r="N553" s="7"/>
      <c r="O553" s="7"/>
      <c r="P553" s="7"/>
      <c r="Q553" s="7"/>
      <c r="R553" s="7"/>
      <c r="S553" s="7"/>
    </row>
    <row r="554" spans="7:19">
      <c r="G554" s="7"/>
      <c r="H554" s="7"/>
      <c r="I554" s="7"/>
      <c r="J554" s="7"/>
      <c r="K554" s="7"/>
      <c r="L554" s="7"/>
      <c r="M554" s="7"/>
      <c r="N554" s="7"/>
      <c r="O554" s="7"/>
      <c r="P554" s="7"/>
      <c r="Q554" s="7"/>
      <c r="R554" s="7"/>
      <c r="S554" s="7"/>
    </row>
    <row r="555" spans="7:19">
      <c r="G555" s="7"/>
      <c r="H555" s="7"/>
      <c r="I555" s="7"/>
      <c r="J555" s="7"/>
      <c r="K555" s="7"/>
      <c r="L555" s="7"/>
      <c r="M555" s="7"/>
      <c r="N555" s="7"/>
      <c r="O555" s="7"/>
      <c r="P555" s="7"/>
      <c r="Q555" s="7"/>
      <c r="R555" s="7"/>
      <c r="S555" s="7"/>
    </row>
    <row r="556" spans="7:19">
      <c r="G556" s="7"/>
      <c r="H556" s="7"/>
      <c r="I556" s="7"/>
      <c r="J556" s="7"/>
      <c r="K556" s="7"/>
      <c r="L556" s="7"/>
      <c r="M556" s="7"/>
      <c r="N556" s="7"/>
      <c r="O556" s="7"/>
      <c r="P556" s="7"/>
      <c r="Q556" s="7"/>
      <c r="R556" s="7"/>
      <c r="S556" s="7"/>
    </row>
    <row r="557" spans="7:19">
      <c r="G557" s="7"/>
      <c r="H557" s="7"/>
      <c r="I557" s="7"/>
      <c r="J557" s="7"/>
      <c r="K557" s="7"/>
      <c r="L557" s="7"/>
      <c r="M557" s="7"/>
      <c r="N557" s="7"/>
      <c r="O557" s="7"/>
      <c r="P557" s="7"/>
      <c r="Q557" s="7"/>
      <c r="R557" s="7"/>
      <c r="S557" s="7"/>
    </row>
    <row r="558" spans="7:19">
      <c r="G558" s="7"/>
      <c r="H558" s="7"/>
      <c r="I558" s="7"/>
      <c r="J558" s="7"/>
      <c r="K558" s="7"/>
      <c r="L558" s="7"/>
      <c r="M558" s="7"/>
      <c r="N558" s="7"/>
      <c r="O558" s="7"/>
      <c r="P558" s="7"/>
      <c r="Q558" s="7"/>
      <c r="R558" s="7"/>
      <c r="S558" s="7"/>
    </row>
    <row r="559" spans="7:19">
      <c r="G559" s="7"/>
      <c r="H559" s="7"/>
      <c r="I559" s="7"/>
      <c r="J559" s="7"/>
      <c r="K559" s="7"/>
      <c r="L559" s="7"/>
      <c r="M559" s="7"/>
      <c r="N559" s="7"/>
      <c r="O559" s="7"/>
      <c r="P559" s="7"/>
      <c r="Q559" s="7"/>
      <c r="R559" s="7"/>
      <c r="S559" s="7"/>
    </row>
    <row r="560" spans="7:19">
      <c r="G560" s="7"/>
      <c r="H560" s="7"/>
      <c r="I560" s="7"/>
      <c r="J560" s="7"/>
      <c r="K560" s="7"/>
      <c r="L560" s="7"/>
      <c r="M560" s="7"/>
      <c r="N560" s="7"/>
      <c r="O560" s="7"/>
      <c r="P560" s="7"/>
      <c r="Q560" s="7"/>
      <c r="R560" s="7"/>
      <c r="S560" s="7"/>
    </row>
    <row r="561" spans="7:19">
      <c r="G561" s="7"/>
      <c r="H561" s="7"/>
      <c r="I561" s="7"/>
      <c r="J561" s="7"/>
      <c r="K561" s="7"/>
      <c r="L561" s="7"/>
      <c r="M561" s="7"/>
      <c r="N561" s="7"/>
      <c r="O561" s="7"/>
      <c r="P561" s="7"/>
      <c r="Q561" s="7"/>
      <c r="R561" s="7"/>
      <c r="S561" s="7"/>
    </row>
    <row r="562" spans="7:19">
      <c r="G562" s="7"/>
      <c r="H562" s="7"/>
      <c r="I562" s="7"/>
      <c r="J562" s="7"/>
      <c r="K562" s="7"/>
      <c r="L562" s="7"/>
      <c r="M562" s="7"/>
      <c r="N562" s="7"/>
      <c r="O562" s="7"/>
      <c r="P562" s="7"/>
      <c r="Q562" s="7"/>
      <c r="R562" s="7"/>
      <c r="S562" s="7"/>
    </row>
    <row r="563" spans="7:19">
      <c r="G563" s="7"/>
      <c r="H563" s="7"/>
      <c r="I563" s="7"/>
      <c r="J563" s="7"/>
      <c r="K563" s="7"/>
      <c r="L563" s="7"/>
      <c r="M563" s="7"/>
      <c r="N563" s="7"/>
      <c r="O563" s="7"/>
      <c r="P563" s="7"/>
      <c r="Q563" s="7"/>
      <c r="R563" s="7"/>
      <c r="S563" s="7"/>
    </row>
    <row r="564" spans="7:19">
      <c r="G564" s="7"/>
      <c r="H564" s="7"/>
      <c r="I564" s="7"/>
      <c r="J564" s="7"/>
      <c r="K564" s="7"/>
      <c r="L564" s="7"/>
      <c r="M564" s="7"/>
      <c r="N564" s="7"/>
      <c r="O564" s="7"/>
      <c r="P564" s="7"/>
      <c r="Q564" s="7"/>
      <c r="R564" s="7"/>
      <c r="S564" s="7"/>
    </row>
    <row r="565" spans="7:19">
      <c r="G565" s="7"/>
      <c r="H565" s="7"/>
      <c r="I565" s="7"/>
      <c r="J565" s="7"/>
      <c r="K565" s="7"/>
      <c r="L565" s="7"/>
      <c r="M565" s="7"/>
      <c r="N565" s="7"/>
      <c r="O565" s="7"/>
      <c r="P565" s="7"/>
      <c r="Q565" s="7"/>
      <c r="R565" s="7"/>
      <c r="S565" s="7"/>
    </row>
    <row r="566" spans="7:19">
      <c r="G566" s="7"/>
      <c r="H566" s="7"/>
      <c r="I566" s="7"/>
      <c r="J566" s="7"/>
      <c r="K566" s="7"/>
      <c r="L566" s="7"/>
      <c r="M566" s="7"/>
      <c r="N566" s="7"/>
      <c r="O566" s="7"/>
      <c r="P566" s="7"/>
      <c r="Q566" s="7"/>
      <c r="R566" s="7"/>
      <c r="S566" s="7"/>
    </row>
    <row r="567" spans="7:19">
      <c r="G567" s="7"/>
      <c r="H567" s="7"/>
      <c r="I567" s="7"/>
      <c r="J567" s="7"/>
      <c r="K567" s="7"/>
      <c r="L567" s="7"/>
      <c r="M567" s="7"/>
      <c r="N567" s="7"/>
      <c r="O567" s="7"/>
      <c r="P567" s="7"/>
      <c r="Q567" s="7"/>
      <c r="R567" s="7"/>
      <c r="S567" s="7"/>
    </row>
    <row r="568" spans="7:19">
      <c r="G568" s="7"/>
      <c r="H568" s="7"/>
      <c r="I568" s="7"/>
      <c r="J568" s="7"/>
      <c r="K568" s="7"/>
      <c r="L568" s="7"/>
      <c r="M568" s="7"/>
      <c r="N568" s="7"/>
      <c r="O568" s="7"/>
      <c r="P568" s="7"/>
      <c r="Q568" s="7"/>
      <c r="R568" s="7"/>
      <c r="S568" s="7"/>
    </row>
    <row r="569" spans="7:19">
      <c r="G569" s="7"/>
      <c r="H569" s="7"/>
      <c r="I569" s="7"/>
      <c r="J569" s="7"/>
      <c r="K569" s="7"/>
      <c r="L569" s="7"/>
      <c r="M569" s="7"/>
      <c r="N569" s="7"/>
      <c r="O569" s="7"/>
      <c r="P569" s="7"/>
      <c r="Q569" s="7"/>
      <c r="R569" s="7"/>
      <c r="S569" s="7"/>
    </row>
    <row r="570" spans="7:19">
      <c r="G570" s="7"/>
      <c r="H570" s="7"/>
      <c r="I570" s="7"/>
      <c r="J570" s="7"/>
      <c r="K570" s="7"/>
      <c r="L570" s="7"/>
      <c r="M570" s="7"/>
      <c r="N570" s="7"/>
      <c r="O570" s="7"/>
      <c r="P570" s="7"/>
      <c r="Q570" s="7"/>
      <c r="R570" s="7"/>
      <c r="S570" s="7"/>
    </row>
    <row r="571" spans="7:19">
      <c r="G571" s="7"/>
      <c r="H571" s="7"/>
      <c r="I571" s="7"/>
      <c r="J571" s="7"/>
      <c r="K571" s="7"/>
      <c r="L571" s="7"/>
      <c r="M571" s="7"/>
      <c r="N571" s="7"/>
      <c r="O571" s="7"/>
      <c r="P571" s="7"/>
      <c r="Q571" s="7"/>
      <c r="R571" s="7"/>
      <c r="S571" s="7"/>
    </row>
    <row r="572" spans="7:19">
      <c r="G572" s="7"/>
      <c r="H572" s="7"/>
      <c r="I572" s="7"/>
      <c r="J572" s="7"/>
      <c r="K572" s="7"/>
      <c r="L572" s="7"/>
      <c r="M572" s="7"/>
      <c r="N572" s="7"/>
      <c r="O572" s="7"/>
      <c r="P572" s="7"/>
      <c r="Q572" s="7"/>
      <c r="R572" s="7"/>
      <c r="S572" s="7"/>
    </row>
    <row r="573" spans="7:19">
      <c r="G573" s="7"/>
      <c r="H573" s="7"/>
      <c r="I573" s="7"/>
      <c r="J573" s="7"/>
      <c r="K573" s="7"/>
      <c r="L573" s="7"/>
      <c r="M573" s="7"/>
      <c r="N573" s="7"/>
      <c r="O573" s="7"/>
      <c r="P573" s="7"/>
      <c r="Q573" s="7"/>
      <c r="R573" s="7"/>
      <c r="S573" s="7"/>
    </row>
    <row r="574" spans="7:19">
      <c r="G574" s="7"/>
      <c r="H574" s="7"/>
      <c r="I574" s="7"/>
      <c r="J574" s="7"/>
      <c r="K574" s="7"/>
      <c r="L574" s="7"/>
      <c r="M574" s="7"/>
      <c r="N574" s="7"/>
      <c r="O574" s="7"/>
      <c r="P574" s="7"/>
      <c r="Q574" s="7"/>
      <c r="R574" s="7"/>
      <c r="S574" s="7"/>
    </row>
    <row r="575" spans="7:19">
      <c r="G575" s="7"/>
      <c r="H575" s="7"/>
      <c r="I575" s="7"/>
      <c r="J575" s="7"/>
      <c r="K575" s="7"/>
      <c r="L575" s="7"/>
      <c r="M575" s="7"/>
      <c r="N575" s="7"/>
      <c r="O575" s="7"/>
      <c r="P575" s="7"/>
      <c r="Q575" s="7"/>
      <c r="R575" s="7"/>
      <c r="S575" s="7"/>
    </row>
    <row r="576" spans="7:19">
      <c r="G576" s="7"/>
      <c r="H576" s="7"/>
      <c r="I576" s="7"/>
      <c r="J576" s="7"/>
      <c r="K576" s="7"/>
      <c r="L576" s="7"/>
      <c r="M576" s="7"/>
      <c r="N576" s="7"/>
      <c r="O576" s="7"/>
      <c r="P576" s="7"/>
      <c r="Q576" s="7"/>
      <c r="R576" s="7"/>
      <c r="S576" s="7"/>
    </row>
    <row r="577" spans="7:19">
      <c r="G577" s="7"/>
      <c r="H577" s="7"/>
      <c r="I577" s="7"/>
      <c r="J577" s="7"/>
      <c r="K577" s="7"/>
      <c r="L577" s="7"/>
      <c r="M577" s="7"/>
      <c r="N577" s="7"/>
      <c r="O577" s="7"/>
      <c r="P577" s="7"/>
      <c r="Q577" s="7"/>
      <c r="R577" s="7"/>
      <c r="S577" s="7"/>
    </row>
    <row r="578" spans="7:19">
      <c r="G578" s="7"/>
      <c r="H578" s="7"/>
      <c r="I578" s="7"/>
      <c r="J578" s="7"/>
      <c r="K578" s="7"/>
      <c r="L578" s="7"/>
      <c r="M578" s="7"/>
      <c r="N578" s="7"/>
      <c r="O578" s="7"/>
      <c r="P578" s="7"/>
      <c r="Q578" s="7"/>
      <c r="R578" s="7"/>
      <c r="S578" s="7"/>
    </row>
    <row r="579" spans="7:19">
      <c r="G579" s="7"/>
      <c r="H579" s="7"/>
      <c r="I579" s="7"/>
      <c r="J579" s="7"/>
      <c r="K579" s="7"/>
      <c r="L579" s="7"/>
      <c r="M579" s="7"/>
      <c r="N579" s="7"/>
      <c r="O579" s="7"/>
      <c r="P579" s="7"/>
      <c r="Q579" s="7"/>
      <c r="R579" s="7"/>
      <c r="S579" s="7"/>
    </row>
    <row r="580" spans="7:19">
      <c r="G580" s="7"/>
      <c r="H580" s="7"/>
      <c r="I580" s="7"/>
      <c r="J580" s="7"/>
      <c r="K580" s="7"/>
      <c r="L580" s="7"/>
      <c r="M580" s="7"/>
      <c r="N580" s="7"/>
      <c r="O580" s="7"/>
      <c r="P580" s="7"/>
      <c r="Q580" s="7"/>
      <c r="R580" s="7"/>
      <c r="S580" s="7"/>
    </row>
    <row r="581" spans="7:19">
      <c r="G581" s="7"/>
      <c r="H581" s="7"/>
      <c r="I581" s="7"/>
      <c r="J581" s="7"/>
      <c r="K581" s="7"/>
      <c r="L581" s="7"/>
      <c r="M581" s="7"/>
      <c r="N581" s="7"/>
      <c r="O581" s="7"/>
      <c r="P581" s="7"/>
      <c r="Q581" s="7"/>
      <c r="R581" s="7"/>
      <c r="S581" s="7"/>
    </row>
    <row r="582" spans="7:19">
      <c r="G582" s="7"/>
      <c r="H582" s="7"/>
      <c r="I582" s="7"/>
      <c r="J582" s="7"/>
      <c r="K582" s="7"/>
      <c r="L582" s="7"/>
      <c r="M582" s="7"/>
      <c r="N582" s="7"/>
      <c r="O582" s="7"/>
      <c r="P582" s="7"/>
      <c r="Q582" s="7"/>
      <c r="R582" s="7"/>
      <c r="S582" s="7"/>
    </row>
    <row r="583" spans="7:19">
      <c r="G583" s="7"/>
      <c r="H583" s="7"/>
      <c r="I583" s="7"/>
      <c r="J583" s="7"/>
      <c r="K583" s="7"/>
      <c r="L583" s="7"/>
      <c r="M583" s="7"/>
      <c r="N583" s="7"/>
      <c r="O583" s="7"/>
      <c r="P583" s="7"/>
      <c r="Q583" s="7"/>
      <c r="R583" s="7"/>
      <c r="S583" s="7"/>
    </row>
    <row r="584" spans="7:19">
      <c r="G584" s="7"/>
      <c r="H584" s="7"/>
      <c r="I584" s="7"/>
      <c r="J584" s="7"/>
      <c r="K584" s="7"/>
      <c r="L584" s="7"/>
      <c r="M584" s="7"/>
      <c r="N584" s="7"/>
      <c r="O584" s="7"/>
      <c r="P584" s="7"/>
      <c r="Q584" s="7"/>
      <c r="R584" s="7"/>
      <c r="S584" s="7"/>
    </row>
    <row r="585" spans="7:19">
      <c r="G585" s="7"/>
      <c r="H585" s="7"/>
      <c r="I585" s="7"/>
      <c r="J585" s="7"/>
      <c r="K585" s="7"/>
      <c r="L585" s="7"/>
      <c r="M585" s="7"/>
      <c r="N585" s="7"/>
      <c r="O585" s="7"/>
      <c r="P585" s="7"/>
      <c r="Q585" s="7"/>
      <c r="R585" s="7"/>
      <c r="S585" s="7"/>
    </row>
    <row r="586" spans="7:19">
      <c r="G586" s="7"/>
      <c r="H586" s="7"/>
      <c r="I586" s="7"/>
      <c r="J586" s="7"/>
      <c r="K586" s="7"/>
      <c r="L586" s="7"/>
      <c r="M586" s="7"/>
      <c r="N586" s="7"/>
      <c r="O586" s="7"/>
      <c r="P586" s="7"/>
      <c r="Q586" s="7"/>
      <c r="R586" s="7"/>
      <c r="S586" s="7"/>
    </row>
    <row r="587" spans="7:19">
      <c r="G587" s="7"/>
      <c r="H587" s="7"/>
      <c r="I587" s="7"/>
      <c r="J587" s="7"/>
      <c r="K587" s="7"/>
      <c r="L587" s="7"/>
      <c r="M587" s="7"/>
      <c r="N587" s="7"/>
      <c r="O587" s="7"/>
      <c r="P587" s="7"/>
      <c r="Q587" s="7"/>
      <c r="R587" s="7"/>
      <c r="S587" s="7"/>
    </row>
    <row r="588" spans="7:19">
      <c r="G588" s="7"/>
      <c r="H588" s="7"/>
      <c r="I588" s="7"/>
      <c r="J588" s="7"/>
      <c r="K588" s="7"/>
      <c r="L588" s="7"/>
      <c r="M588" s="7"/>
      <c r="N588" s="7"/>
      <c r="O588" s="7"/>
      <c r="P588" s="7"/>
      <c r="Q588" s="7"/>
      <c r="R588" s="7"/>
      <c r="S588" s="7"/>
    </row>
    <row r="589" spans="7:19">
      <c r="G589" s="7"/>
      <c r="H589" s="7"/>
      <c r="I589" s="7"/>
      <c r="J589" s="7"/>
      <c r="K589" s="7"/>
      <c r="L589" s="7"/>
      <c r="M589" s="7"/>
      <c r="N589" s="7"/>
      <c r="O589" s="7"/>
      <c r="P589" s="7"/>
      <c r="Q589" s="7"/>
      <c r="R589" s="7"/>
      <c r="S589" s="7"/>
    </row>
    <row r="590" spans="7:19">
      <c r="G590" s="7"/>
      <c r="H590" s="7"/>
      <c r="I590" s="7"/>
      <c r="J590" s="7"/>
      <c r="K590" s="7"/>
      <c r="L590" s="7"/>
      <c r="M590" s="7"/>
      <c r="N590" s="7"/>
      <c r="O590" s="7"/>
      <c r="P590" s="7"/>
      <c r="Q590" s="7"/>
      <c r="R590" s="7"/>
      <c r="S590" s="7"/>
    </row>
    <row r="591" spans="7:19">
      <c r="G591" s="7"/>
      <c r="H591" s="7"/>
      <c r="I591" s="7"/>
      <c r="J591" s="7"/>
      <c r="K591" s="7"/>
      <c r="L591" s="7"/>
      <c r="M591" s="7"/>
      <c r="N591" s="7"/>
      <c r="O591" s="7"/>
      <c r="P591" s="7"/>
      <c r="Q591" s="7"/>
      <c r="R591" s="7"/>
      <c r="S591" s="7"/>
    </row>
    <row r="592" spans="7:19">
      <c r="G592" s="7"/>
      <c r="H592" s="7"/>
      <c r="I592" s="7"/>
      <c r="J592" s="7"/>
      <c r="K592" s="7"/>
      <c r="L592" s="7"/>
      <c r="M592" s="7"/>
      <c r="N592" s="7"/>
      <c r="O592" s="7"/>
      <c r="P592" s="7"/>
      <c r="Q592" s="7"/>
      <c r="R592" s="7"/>
      <c r="S592" s="7"/>
    </row>
    <row r="593" spans="7:19">
      <c r="G593" s="7"/>
      <c r="H593" s="7"/>
      <c r="I593" s="7"/>
      <c r="J593" s="7"/>
      <c r="K593" s="7"/>
      <c r="L593" s="7"/>
      <c r="M593" s="7"/>
      <c r="N593" s="7"/>
      <c r="O593" s="7"/>
      <c r="P593" s="7"/>
      <c r="Q593" s="7"/>
      <c r="R593" s="7"/>
      <c r="S593" s="7"/>
    </row>
    <row r="594" spans="7:19">
      <c r="G594" s="7"/>
      <c r="H594" s="7"/>
      <c r="I594" s="7"/>
      <c r="J594" s="7"/>
      <c r="K594" s="7"/>
      <c r="L594" s="7"/>
      <c r="M594" s="7"/>
      <c r="N594" s="7"/>
      <c r="O594" s="7"/>
      <c r="P594" s="7"/>
      <c r="Q594" s="7"/>
      <c r="R594" s="7"/>
      <c r="S594" s="7"/>
    </row>
    <row r="595" spans="7:19">
      <c r="G595" s="7"/>
      <c r="H595" s="7"/>
      <c r="I595" s="7"/>
      <c r="J595" s="7"/>
      <c r="K595" s="7"/>
      <c r="L595" s="7"/>
      <c r="M595" s="7"/>
      <c r="N595" s="7"/>
      <c r="O595" s="7"/>
      <c r="P595" s="7"/>
      <c r="Q595" s="7"/>
      <c r="R595" s="7"/>
      <c r="S595" s="7"/>
    </row>
    <row r="596" spans="7:19">
      <c r="G596" s="7"/>
      <c r="H596" s="7"/>
      <c r="I596" s="7"/>
      <c r="J596" s="7"/>
      <c r="K596" s="7"/>
      <c r="L596" s="7"/>
      <c r="M596" s="7"/>
      <c r="N596" s="7"/>
      <c r="O596" s="7"/>
      <c r="P596" s="7"/>
      <c r="Q596" s="7"/>
      <c r="R596" s="7"/>
      <c r="S596" s="7"/>
    </row>
    <row r="597" spans="7:19">
      <c r="G597" s="7"/>
      <c r="H597" s="7"/>
      <c r="I597" s="7"/>
      <c r="J597" s="7"/>
      <c r="K597" s="7"/>
      <c r="L597" s="7"/>
      <c r="M597" s="7"/>
      <c r="N597" s="7"/>
      <c r="O597" s="7"/>
      <c r="P597" s="7"/>
      <c r="Q597" s="7"/>
      <c r="R597" s="7"/>
      <c r="S597" s="7"/>
    </row>
    <row r="598" spans="7:19">
      <c r="G598" s="7"/>
      <c r="H598" s="7"/>
      <c r="I598" s="7"/>
      <c r="J598" s="7"/>
      <c r="K598" s="7"/>
      <c r="L598" s="7"/>
      <c r="M598" s="7"/>
      <c r="N598" s="7"/>
      <c r="O598" s="7"/>
      <c r="P598" s="7"/>
      <c r="Q598" s="7"/>
      <c r="R598" s="7"/>
      <c r="S598" s="7"/>
    </row>
    <row r="599" spans="7:19">
      <c r="G599" s="7"/>
      <c r="H599" s="7"/>
      <c r="I599" s="7"/>
      <c r="J599" s="7"/>
      <c r="K599" s="7"/>
      <c r="L599" s="7"/>
      <c r="M599" s="7"/>
      <c r="N599" s="7"/>
      <c r="O599" s="7"/>
      <c r="P599" s="7"/>
      <c r="Q599" s="7"/>
      <c r="R599" s="7"/>
      <c r="S599" s="7"/>
    </row>
    <row r="600" spans="7:19">
      <c r="G600" s="7"/>
      <c r="H600" s="7"/>
      <c r="I600" s="7"/>
      <c r="J600" s="7"/>
      <c r="K600" s="7"/>
      <c r="L600" s="7"/>
      <c r="M600" s="7"/>
      <c r="N600" s="7"/>
      <c r="O600" s="7"/>
      <c r="P600" s="7"/>
      <c r="Q600" s="7"/>
      <c r="R600" s="7"/>
      <c r="S600" s="7"/>
    </row>
    <row r="601" spans="7:19">
      <c r="G601" s="7"/>
      <c r="H601" s="7"/>
      <c r="I601" s="7"/>
      <c r="J601" s="7"/>
      <c r="K601" s="7"/>
      <c r="L601" s="7"/>
      <c r="M601" s="7"/>
      <c r="N601" s="7"/>
      <c r="O601" s="7"/>
      <c r="P601" s="7"/>
      <c r="Q601" s="7"/>
      <c r="R601" s="7"/>
      <c r="S601" s="7"/>
    </row>
    <row r="602" spans="7:19">
      <c r="G602" s="7"/>
      <c r="H602" s="7"/>
      <c r="I602" s="7"/>
      <c r="J602" s="7"/>
      <c r="K602" s="7"/>
      <c r="L602" s="7"/>
      <c r="M602" s="7"/>
      <c r="N602" s="7"/>
      <c r="O602" s="7"/>
      <c r="P602" s="7"/>
      <c r="Q602" s="7"/>
      <c r="R602" s="7"/>
      <c r="S602" s="7"/>
    </row>
    <row r="603" spans="7:19">
      <c r="G603" s="7"/>
      <c r="H603" s="7"/>
      <c r="I603" s="7"/>
      <c r="J603" s="7"/>
      <c r="K603" s="7"/>
      <c r="L603" s="7"/>
      <c r="M603" s="7"/>
      <c r="N603" s="7"/>
      <c r="O603" s="7"/>
      <c r="P603" s="7"/>
      <c r="Q603" s="7"/>
      <c r="R603" s="7"/>
      <c r="S603" s="7"/>
    </row>
    <row r="604" spans="7:19">
      <c r="G604" s="7"/>
      <c r="H604" s="7"/>
      <c r="I604" s="7"/>
      <c r="J604" s="7"/>
      <c r="K604" s="7"/>
      <c r="L604" s="7"/>
      <c r="M604" s="7"/>
      <c r="N604" s="7"/>
      <c r="O604" s="7"/>
      <c r="P604" s="7"/>
      <c r="Q604" s="7"/>
      <c r="R604" s="7"/>
      <c r="S604" s="7"/>
    </row>
  </sheetData>
  <sheetProtection formatCells="0" formatColumns="0" formatRows="0" insertRows="0" deleteRows="0"/>
  <mergeCells count="23">
    <mergeCell ref="P6:Q8"/>
    <mergeCell ref="R6:T8"/>
    <mergeCell ref="M6:O8"/>
    <mergeCell ref="I6:J8"/>
    <mergeCell ref="C1:T1"/>
    <mergeCell ref="I3:Q3"/>
    <mergeCell ref="Q5:T5"/>
    <mergeCell ref="D2:T2"/>
    <mergeCell ref="H6:H9"/>
    <mergeCell ref="E6:E9"/>
    <mergeCell ref="D6:D9"/>
    <mergeCell ref="G6:G9"/>
    <mergeCell ref="K180:N180"/>
    <mergeCell ref="A180:E180"/>
    <mergeCell ref="K182:N182"/>
    <mergeCell ref="A178:I178"/>
    <mergeCell ref="T11:T15"/>
    <mergeCell ref="A6:A9"/>
    <mergeCell ref="C6:C9"/>
    <mergeCell ref="B6:B9"/>
    <mergeCell ref="F6:F9"/>
    <mergeCell ref="K178:N178"/>
    <mergeCell ref="K6:L8"/>
  </mergeCells>
  <conditionalFormatting sqref="I207:I469 J290:J469">
    <cfRule type="cellIs" dxfId="3" priority="16" stopIfTrue="1" operator="greaterThan">
      <formula>0</formula>
    </cfRule>
  </conditionalFormatting>
  <dataValidations count="35">
    <dataValidation allowBlank="1" sqref="A192:B206 A468:F65533 T176:T65533 A176:B190 C176:F206 F162:T175 C164:C175 C162 F157:S161 C124:C157 C159 D133:D139 B96:C96 D125:D131 B113:B175 B1:B95 G91:T91 F91:F95 R92:S95 K43:Q63 C74:C91 K34:T42 F16:T23 C47:C63 F96:T156 C42:C44 C40 C35:C36 C27:C33 T24:T25 G24:S29 G30:J32 K30:S33 C1:C25 T27:T33 F30:F33 R43:T90 A1:A175 Q5:S5 D17:D22 T9 D10 F10:T10 G13:Q15 D11:E15 F12:F15 T3:T4 E3:E10 D3:D6 P6 G4:H4 L4 N4:O4 I4:K5 F6:G6 K9:O9 K6 F3:F5 T11 M6 I6 R6 U1:JA175 B112:C112 B97:B111 F64:Q90 C97:C110 F34:J63"/>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I11:Q12 G12:H12 R11:S15">
      <formula1>0</formula1>
    </dataValidation>
    <dataValidation type="list" allowBlank="1" sqref="E75:E76">
      <formula1>$A$291:$A$293</formula1>
    </dataValidation>
    <dataValidation type="list" allowBlank="1" sqref="E16:E27">
      <formula1>$A$274:$A$276</formula1>
    </dataValidation>
    <dataValidation type="list" allowBlank="1" sqref="D16 D23">
      <formula1>$A$192:$A$272</formula1>
    </dataValidation>
    <dataValidation type="list" allowBlank="1" sqref="D34:D35 C34">
      <formula1>$A$189:$A$269</formula1>
    </dataValidation>
    <dataValidation type="list" allowBlank="1" sqref="E34:E35">
      <formula1>$A$271:$A$273</formula1>
    </dataValidation>
    <dataValidation type="list" allowBlank="1" sqref="D24:D29 F24:F29">
      <formula1>$A$191:$A$271</formula1>
    </dataValidation>
    <dataValidation type="list" allowBlank="1" sqref="E28:E29">
      <formula1>$A$273:$A$275</formula1>
    </dataValidation>
    <dataValidation type="list" allowBlank="1" sqref="E30:E33">
      <formula1>$A$272:$A$274</formula1>
    </dataValidation>
    <dataValidation type="list" allowBlank="1" sqref="D30:D33">
      <formula1>$A$190:$A$270</formula1>
    </dataValidation>
    <dataValidation type="list" allowBlank="1" sqref="E36:E42 E67:E74">
      <formula1>$A$251:$A$253</formula1>
    </dataValidation>
    <dataValidation type="list" allowBlank="1" sqref="D36:D42 D59:D76 D57 D55 D47:D53 D89:D90 D44">
      <formula1>$A$69:$A$249</formula1>
    </dataValidation>
    <dataValidation type="list" allowBlank="1" sqref="E43:E66">
      <formula1>$A$253:$A$255</formula1>
    </dataValidation>
    <dataValidation type="list" allowBlank="1" sqref="D54 D58 D56 D43 D45:D46">
      <formula1>$A$71:$A$251</formula1>
    </dataValidation>
    <dataValidation type="list" allowBlank="1" sqref="E77:E90">
      <formula1>$A$232:$A$234</formula1>
    </dataValidation>
    <dataValidation type="list" allowBlank="1" sqref="D77:D88">
      <formula1>$A$69:$A$230</formula1>
    </dataValidation>
    <dataValidation type="list" allowBlank="1" sqref="E91:E95">
      <formula1>$A$228:$A$230</formula1>
    </dataValidation>
    <dataValidation type="list" allowBlank="1" sqref="D91:D95 G92:Q95 T92:T95 D100:D105">
      <formula1>$A$71:$A$226</formula1>
    </dataValidation>
    <dataValidation type="list" allowBlank="1" sqref="E96:E105 E110">
      <formula1>$A$212:$A$214</formula1>
    </dataValidation>
    <dataValidation type="list" allowBlank="1" sqref="D109:D124 D163 D132 D142:D152 D96:D99">
      <formula1>$A$69:$A$210</formula1>
    </dataValidation>
    <dataValidation type="list" allowBlank="1" sqref="E106:E109">
      <formula1>$A$214:$A$216</formula1>
    </dataValidation>
    <dataValidation type="list" allowBlank="1" sqref="D106:D108">
      <formula1>$A$71:$A$212</formula1>
    </dataValidation>
    <dataValidation type="list" allowBlank="1" sqref="E111:E124 E163 E142:E152 E132">
      <formula1>$A$203:$A$205</formula1>
    </dataValidation>
    <dataValidation type="list" allowBlank="1" sqref="E125:E131 E133:E139">
      <formula1>$A$176:$A$178</formula1>
    </dataValidation>
    <dataValidation type="list" allowBlank="1" sqref="E140:E141">
      <formula1>$A$177:$A$179</formula1>
    </dataValidation>
    <dataValidation type="list" allowBlank="1" sqref="D140:D141 D153:D161">
      <formula1>$A$69:$A$149</formula1>
    </dataValidation>
    <dataValidation type="list" allowBlank="1" sqref="E153:E161">
      <formula1>$A$151:$A$153</formula1>
    </dataValidation>
    <dataValidation type="list" allowBlank="1" sqref="E162">
      <formula1>$A$193:$A$195</formula1>
    </dataValidation>
    <dataValidation type="list" allowBlank="1" sqref="D162">
      <formula1>$A$99:$A$191</formula1>
    </dataValidation>
    <dataValidation type="list" allowBlank="1" sqref="E164:E172">
      <formula1>$A$183:$A$185</formula1>
    </dataValidation>
    <dataValidation type="list" allowBlank="1" sqref="D164:D172">
      <formula1>$A$99:$A$181</formula1>
    </dataValidation>
    <dataValidation type="list" allowBlank="1" sqref="E173:E175">
      <formula1>$A$176:$A$177</formula1>
    </dataValidation>
    <dataValidation type="list" allowBlank="1" sqref="D173:D175">
      <formula1>$A$99:$A$175</formula1>
    </dataValidation>
  </dataValidations>
  <hyperlinks>
    <hyperlink ref="K182"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codeName="Лист4">
    <pageSetUpPr fitToPage="1"/>
  </sheetPr>
  <dimension ref="A1:C15"/>
  <sheetViews>
    <sheetView view="pageBreakPreview" topLeftCell="A4" zoomScale="130" zoomScaleSheetLayoutView="130" workbookViewId="0">
      <selection activeCell="A17" sqref="A17"/>
    </sheetView>
  </sheetViews>
  <sheetFormatPr defaultRowHeight="12.75"/>
  <cols>
    <col min="2" max="2" width="78.7109375" customWidth="1"/>
    <col min="3" max="3" width="39.28515625" customWidth="1"/>
  </cols>
  <sheetData>
    <row r="1" spans="1:3" ht="51" customHeight="1">
      <c r="C1" s="208" t="s">
        <v>349</v>
      </c>
    </row>
    <row r="2" spans="1:3" ht="54" customHeight="1">
      <c r="A2" s="299" t="s">
        <v>504</v>
      </c>
      <c r="B2" s="300" t="s">
        <v>350</v>
      </c>
      <c r="C2" s="300" t="s">
        <v>525</v>
      </c>
    </row>
    <row r="3" spans="1:3">
      <c r="A3" s="207" t="s">
        <v>508</v>
      </c>
      <c r="B3" s="206" t="s">
        <v>509</v>
      </c>
      <c r="C3" s="207" t="s">
        <v>198</v>
      </c>
    </row>
    <row r="4" spans="1:3" ht="25.5">
      <c r="A4" s="207">
        <v>1</v>
      </c>
      <c r="B4" s="206" t="s">
        <v>587</v>
      </c>
      <c r="C4" s="207" t="s">
        <v>588</v>
      </c>
    </row>
    <row r="5" spans="1:3" ht="38.25">
      <c r="A5" s="207">
        <v>2</v>
      </c>
      <c r="B5" s="206" t="s">
        <v>602</v>
      </c>
      <c r="C5" s="207" t="s">
        <v>603</v>
      </c>
    </row>
    <row r="6" spans="1:3" ht="38.25">
      <c r="A6" s="207">
        <v>3</v>
      </c>
      <c r="B6" s="298" t="s">
        <v>612</v>
      </c>
      <c r="C6" s="298" t="s">
        <v>613</v>
      </c>
    </row>
    <row r="7" spans="1:3" ht="76.5">
      <c r="A7" s="207">
        <v>4</v>
      </c>
      <c r="B7" s="255" t="s">
        <v>619</v>
      </c>
      <c r="C7" s="207" t="s">
        <v>620</v>
      </c>
    </row>
    <row r="8" spans="1:3" ht="25.5">
      <c r="A8" s="207">
        <v>5</v>
      </c>
      <c r="B8" s="206" t="s">
        <v>628</v>
      </c>
      <c r="C8" s="207" t="s">
        <v>629</v>
      </c>
    </row>
    <row r="9" spans="1:3" ht="25.5">
      <c r="A9" s="207">
        <v>6</v>
      </c>
      <c r="B9" s="300" t="s">
        <v>658</v>
      </c>
      <c r="C9" s="300" t="s">
        <v>659</v>
      </c>
    </row>
    <row r="10" spans="1:3" ht="25.5">
      <c r="A10" s="207">
        <v>7</v>
      </c>
      <c r="B10" s="206" t="s">
        <v>660</v>
      </c>
      <c r="C10" s="300" t="s">
        <v>661</v>
      </c>
    </row>
    <row r="11" spans="1:3" ht="25.5">
      <c r="A11" s="207">
        <v>8</v>
      </c>
      <c r="B11" s="206" t="s">
        <v>757</v>
      </c>
      <c r="C11" s="207" t="s">
        <v>758</v>
      </c>
    </row>
    <row r="12" spans="1:3" ht="25.5">
      <c r="A12" s="207">
        <v>9</v>
      </c>
      <c r="B12" s="206" t="s">
        <v>869</v>
      </c>
      <c r="C12" s="207" t="s">
        <v>870</v>
      </c>
    </row>
    <row r="13" spans="1:3" ht="25.5">
      <c r="A13" s="207">
        <v>10</v>
      </c>
      <c r="B13" s="206" t="s">
        <v>871</v>
      </c>
      <c r="C13" s="369" t="s">
        <v>872</v>
      </c>
    </row>
    <row r="14" spans="1:3" ht="25.5">
      <c r="A14" s="370">
        <v>11</v>
      </c>
      <c r="B14" s="206" t="s">
        <v>873</v>
      </c>
      <c r="C14" s="369" t="s">
        <v>874</v>
      </c>
    </row>
    <row r="15" spans="1:3" ht="25.5">
      <c r="A15" s="370">
        <v>12</v>
      </c>
      <c r="B15" s="206" t="s">
        <v>875</v>
      </c>
      <c r="C15" s="369" t="s">
        <v>876</v>
      </c>
    </row>
  </sheetData>
  <printOptions horizontalCentered="1"/>
  <pageMargins left="0.39370078740157483" right="0.39370078740157483" top="0.74803149606299213" bottom="0.74803149606299213"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tabSelected="1" view="pageBreakPreview" topLeftCell="A22" zoomScale="85" zoomScaleNormal="85" zoomScaleSheetLayoutView="85" workbookViewId="0">
      <selection activeCell="C28" sqref="C28"/>
    </sheetView>
  </sheetViews>
  <sheetFormatPr defaultRowHeight="12.75"/>
  <cols>
    <col min="1" max="1" width="9.42578125" style="8" customWidth="1"/>
    <col min="2" max="2" width="113.5703125" style="1" customWidth="1"/>
    <col min="3" max="3" width="15" style="1" customWidth="1"/>
    <col min="4" max="4" width="18.28515625" style="1" customWidth="1"/>
    <col min="5" max="16384" width="9.140625" style="1"/>
  </cols>
  <sheetData>
    <row r="1" spans="1:5">
      <c r="A1" s="159"/>
      <c r="B1" s="4"/>
      <c r="C1" s="4"/>
    </row>
    <row r="2" spans="1:5" ht="25.5" customHeight="1">
      <c r="A2" s="159"/>
      <c r="B2" s="4"/>
      <c r="C2" s="4"/>
    </row>
    <row r="3" spans="1:5" ht="21" customHeight="1">
      <c r="A3" s="159"/>
      <c r="B3" s="4"/>
      <c r="C3" s="4"/>
    </row>
    <row r="4" spans="1:5" ht="72.75">
      <c r="A4" s="161"/>
      <c r="B4" s="160" t="s">
        <v>502</v>
      </c>
      <c r="C4" s="4"/>
      <c r="D4" s="4"/>
    </row>
    <row r="5" spans="1:5" ht="36.75" customHeight="1">
      <c r="A5" s="225" t="s">
        <v>523</v>
      </c>
      <c r="B5" s="226" t="s">
        <v>163</v>
      </c>
      <c r="C5" s="226" t="s">
        <v>126</v>
      </c>
      <c r="D5" s="227" t="s">
        <v>120</v>
      </c>
    </row>
    <row r="6" spans="1:5" ht="24.75" customHeight="1">
      <c r="A6" s="422" t="s">
        <v>512</v>
      </c>
      <c r="B6" s="423"/>
      <c r="C6" s="423"/>
      <c r="D6" s="424"/>
    </row>
    <row r="7" spans="1:5" ht="25.5">
      <c r="A7" s="228" t="s">
        <v>199</v>
      </c>
      <c r="B7" s="165" t="s">
        <v>243</v>
      </c>
      <c r="C7" s="164" t="s">
        <v>181</v>
      </c>
      <c r="D7" s="229" t="s">
        <v>124</v>
      </c>
      <c r="E7" s="1">
        <v>1</v>
      </c>
    </row>
    <row r="8" spans="1:5" ht="38.25">
      <c r="A8" s="228" t="s">
        <v>248</v>
      </c>
      <c r="B8" s="165" t="s">
        <v>249</v>
      </c>
      <c r="C8" s="164" t="s">
        <v>182</v>
      </c>
      <c r="D8" s="229" t="s">
        <v>124</v>
      </c>
      <c r="E8" s="1">
        <v>1</v>
      </c>
    </row>
    <row r="9" spans="1:5" ht="38.25">
      <c r="A9" s="228" t="s">
        <v>252</v>
      </c>
      <c r="B9" s="165" t="s">
        <v>253</v>
      </c>
      <c r="C9" s="164" t="s">
        <v>182</v>
      </c>
      <c r="D9" s="229" t="s">
        <v>124</v>
      </c>
      <c r="E9" s="1">
        <v>1</v>
      </c>
    </row>
    <row r="10" spans="1:5" ht="38.25">
      <c r="A10" s="228" t="s">
        <v>254</v>
      </c>
      <c r="B10" s="165" t="s">
        <v>255</v>
      </c>
      <c r="C10" s="164" t="s">
        <v>182</v>
      </c>
      <c r="D10" s="229" t="s">
        <v>124</v>
      </c>
      <c r="E10" s="1">
        <v>1</v>
      </c>
    </row>
    <row r="11" spans="1:5" ht="28.5" customHeight="1">
      <c r="A11" s="422" t="s">
        <v>513</v>
      </c>
      <c r="B11" s="423"/>
      <c r="C11" s="423"/>
      <c r="D11" s="424"/>
    </row>
    <row r="12" spans="1:5" ht="38.25">
      <c r="A12" s="228" t="s">
        <v>189</v>
      </c>
      <c r="B12" s="165" t="s">
        <v>272</v>
      </c>
      <c r="C12" s="164" t="s">
        <v>181</v>
      </c>
      <c r="D12" s="229" t="s">
        <v>124</v>
      </c>
      <c r="E12" s="1">
        <v>1</v>
      </c>
    </row>
    <row r="13" spans="1:5" ht="51">
      <c r="A13" s="228" t="s">
        <v>191</v>
      </c>
      <c r="B13" s="165" t="s">
        <v>510</v>
      </c>
      <c r="C13" s="164" t="s">
        <v>181</v>
      </c>
      <c r="D13" s="229" t="s">
        <v>122</v>
      </c>
      <c r="E13" s="1">
        <v>1</v>
      </c>
    </row>
    <row r="14" spans="1:5" ht="25.5">
      <c r="A14" s="228" t="s">
        <v>192</v>
      </c>
      <c r="B14" s="165" t="s">
        <v>275</v>
      </c>
      <c r="C14" s="164" t="s">
        <v>182</v>
      </c>
      <c r="D14" s="229" t="s">
        <v>124</v>
      </c>
      <c r="E14" s="1">
        <v>1</v>
      </c>
    </row>
    <row r="15" spans="1:5" ht="38.25">
      <c r="A15" s="228" t="s">
        <v>129</v>
      </c>
      <c r="B15" s="165" t="s">
        <v>276</v>
      </c>
      <c r="C15" s="164" t="s">
        <v>182</v>
      </c>
      <c r="D15" s="229" t="s">
        <v>124</v>
      </c>
      <c r="E15" s="1">
        <v>1</v>
      </c>
    </row>
    <row r="16" spans="1:5" ht="25.5">
      <c r="A16" s="228" t="s">
        <v>130</v>
      </c>
      <c r="B16" s="165" t="s">
        <v>277</v>
      </c>
      <c r="C16" s="164" t="s">
        <v>182</v>
      </c>
      <c r="D16" s="229" t="s">
        <v>124</v>
      </c>
      <c r="E16" s="1">
        <v>1</v>
      </c>
    </row>
    <row r="17" spans="1:6" ht="25.5">
      <c r="A17" s="228" t="s">
        <v>137</v>
      </c>
      <c r="B17" s="165" t="s">
        <v>511</v>
      </c>
      <c r="C17" s="164" t="s">
        <v>182</v>
      </c>
      <c r="D17" s="229" t="s">
        <v>122</v>
      </c>
      <c r="E17" s="1">
        <v>1</v>
      </c>
    </row>
    <row r="18" spans="1:6" ht="30" customHeight="1">
      <c r="A18" s="422" t="s">
        <v>515</v>
      </c>
      <c r="B18" s="423"/>
      <c r="C18" s="423"/>
      <c r="D18" s="424"/>
    </row>
    <row r="19" spans="1:6" ht="25.5">
      <c r="A19" s="228" t="s">
        <v>150</v>
      </c>
      <c r="B19" s="165" t="s">
        <v>299</v>
      </c>
      <c r="C19" s="164" t="s">
        <v>181</v>
      </c>
      <c r="D19" s="229" t="s">
        <v>124</v>
      </c>
      <c r="E19" s="1">
        <v>1</v>
      </c>
    </row>
    <row r="20" spans="1:6" ht="25.5">
      <c r="A20" s="228" t="s">
        <v>151</v>
      </c>
      <c r="B20" s="165" t="s">
        <v>300</v>
      </c>
      <c r="C20" s="164" t="s">
        <v>181</v>
      </c>
      <c r="D20" s="229" t="s">
        <v>124</v>
      </c>
      <c r="E20" s="1">
        <v>1</v>
      </c>
    </row>
    <row r="21" spans="1:6" ht="89.25">
      <c r="A21" s="228" t="s">
        <v>152</v>
      </c>
      <c r="B21" s="165" t="s">
        <v>301</v>
      </c>
      <c r="C21" s="164" t="s">
        <v>181</v>
      </c>
      <c r="D21" s="229" t="s">
        <v>124</v>
      </c>
      <c r="E21" s="1">
        <v>1</v>
      </c>
    </row>
    <row r="22" spans="1:6" ht="25.5">
      <c r="A22" s="228" t="s">
        <v>153</v>
      </c>
      <c r="B22" s="165" t="s">
        <v>302</v>
      </c>
      <c r="C22" s="164" t="s">
        <v>181</v>
      </c>
      <c r="D22" s="229" t="s">
        <v>124</v>
      </c>
      <c r="E22" s="1">
        <v>1</v>
      </c>
    </row>
    <row r="23" spans="1:6" ht="29.25" customHeight="1">
      <c r="A23" s="422" t="s">
        <v>514</v>
      </c>
      <c r="B23" s="423"/>
      <c r="C23" s="423"/>
      <c r="D23" s="424"/>
    </row>
    <row r="24" spans="1:6" ht="25.5">
      <c r="A24" s="230" t="s">
        <v>175</v>
      </c>
      <c r="B24" s="231" t="s">
        <v>321</v>
      </c>
      <c r="C24" s="232" t="s">
        <v>182</v>
      </c>
      <c r="D24" s="233" t="s">
        <v>344</v>
      </c>
      <c r="E24" s="1">
        <v>1</v>
      </c>
    </row>
    <row r="25" spans="1:6">
      <c r="A25" s="220"/>
      <c r="B25" s="221"/>
      <c r="C25" s="222"/>
      <c r="D25" s="223"/>
    </row>
    <row r="26" spans="1:6">
      <c r="A26" s="220"/>
      <c r="B26" s="221"/>
      <c r="C26" s="222"/>
      <c r="D26" s="223"/>
    </row>
    <row r="27" spans="1:6">
      <c r="A27" s="220"/>
      <c r="B27" s="221"/>
      <c r="C27" s="222"/>
      <c r="D27" s="223"/>
    </row>
    <row r="28" spans="1:6" ht="68.25">
      <c r="A28" s="161"/>
      <c r="B28" s="160" t="s">
        <v>516</v>
      </c>
      <c r="C28" s="4"/>
      <c r="D28" s="4"/>
    </row>
    <row r="29" spans="1:6" ht="45">
      <c r="A29" s="225" t="s">
        <v>523</v>
      </c>
      <c r="B29" s="226" t="s">
        <v>163</v>
      </c>
      <c r="C29" s="226" t="s">
        <v>126</v>
      </c>
      <c r="D29" s="227" t="s">
        <v>120</v>
      </c>
    </row>
    <row r="30" spans="1:6" ht="27.75" customHeight="1">
      <c r="A30" s="422" t="s">
        <v>517</v>
      </c>
      <c r="B30" s="423"/>
      <c r="C30" s="423"/>
      <c r="D30" s="424"/>
      <c r="E30" s="224"/>
    </row>
    <row r="31" spans="1:6" ht="38.25">
      <c r="A31" s="228" t="s">
        <v>244</v>
      </c>
      <c r="B31" s="165" t="s">
        <v>245</v>
      </c>
      <c r="C31" s="164" t="s">
        <v>181</v>
      </c>
      <c r="D31" s="229" t="s">
        <v>124</v>
      </c>
      <c r="F31" s="1">
        <v>1</v>
      </c>
    </row>
    <row r="32" spans="1:6" ht="89.25">
      <c r="A32" s="228" t="s">
        <v>246</v>
      </c>
      <c r="B32" s="165" t="s">
        <v>247</v>
      </c>
      <c r="C32" s="164" t="s">
        <v>181</v>
      </c>
      <c r="D32" s="229" t="s">
        <v>122</v>
      </c>
      <c r="F32" s="1">
        <v>1</v>
      </c>
    </row>
    <row r="33" spans="1:6" ht="38.25">
      <c r="A33" s="228" t="s">
        <v>250</v>
      </c>
      <c r="B33" s="165" t="s">
        <v>251</v>
      </c>
      <c r="C33" s="164" t="s">
        <v>182</v>
      </c>
      <c r="D33" s="229" t="s">
        <v>124</v>
      </c>
      <c r="F33" s="1">
        <v>1</v>
      </c>
    </row>
    <row r="34" spans="1:6" ht="38.25">
      <c r="A34" s="228" t="s">
        <v>256</v>
      </c>
      <c r="B34" s="165" t="s">
        <v>257</v>
      </c>
      <c r="C34" s="164" t="s">
        <v>182</v>
      </c>
      <c r="D34" s="229" t="s">
        <v>342</v>
      </c>
      <c r="F34" s="1">
        <v>1</v>
      </c>
    </row>
    <row r="35" spans="1:6" ht="51">
      <c r="A35" s="228" t="s">
        <v>258</v>
      </c>
      <c r="B35" s="165" t="s">
        <v>259</v>
      </c>
      <c r="C35" s="164" t="s">
        <v>182</v>
      </c>
      <c r="D35" s="229" t="s">
        <v>342</v>
      </c>
      <c r="F35" s="1">
        <v>1</v>
      </c>
    </row>
    <row r="36" spans="1:6" ht="51">
      <c r="A36" s="228" t="s">
        <v>260</v>
      </c>
      <c r="B36" s="165" t="s">
        <v>261</v>
      </c>
      <c r="C36" s="164" t="s">
        <v>182</v>
      </c>
      <c r="D36" s="229" t="s">
        <v>342</v>
      </c>
      <c r="F36" s="1">
        <v>1</v>
      </c>
    </row>
    <row r="37" spans="1:6" ht="76.5">
      <c r="A37" s="228" t="s">
        <v>262</v>
      </c>
      <c r="B37" s="165" t="s">
        <v>263</v>
      </c>
      <c r="C37" s="164" t="s">
        <v>182</v>
      </c>
      <c r="D37" s="229" t="s">
        <v>122</v>
      </c>
      <c r="F37" s="1">
        <v>1</v>
      </c>
    </row>
    <row r="38" spans="1:6" ht="89.25">
      <c r="A38" s="228" t="s">
        <v>264</v>
      </c>
      <c r="B38" s="165" t="s">
        <v>265</v>
      </c>
      <c r="C38" s="164" t="s">
        <v>182</v>
      </c>
      <c r="D38" s="229" t="s">
        <v>122</v>
      </c>
      <c r="F38" s="1">
        <v>1</v>
      </c>
    </row>
    <row r="39" spans="1:6" ht="25.5">
      <c r="A39" s="228" t="s">
        <v>266</v>
      </c>
      <c r="B39" s="165" t="s">
        <v>267</v>
      </c>
      <c r="C39" s="164" t="s">
        <v>182</v>
      </c>
      <c r="D39" s="229" t="s">
        <v>122</v>
      </c>
      <c r="F39" s="1">
        <v>1</v>
      </c>
    </row>
    <row r="40" spans="1:6" ht="51">
      <c r="A40" s="228" t="s">
        <v>235</v>
      </c>
      <c r="B40" s="165" t="s">
        <v>236</v>
      </c>
      <c r="C40" s="164" t="s">
        <v>341</v>
      </c>
      <c r="D40" s="229" t="s">
        <v>124</v>
      </c>
      <c r="F40" s="1">
        <v>1</v>
      </c>
    </row>
    <row r="41" spans="1:6" ht="26.25" customHeight="1">
      <c r="A41" s="228" t="s">
        <v>237</v>
      </c>
      <c r="B41" s="165" t="s">
        <v>238</v>
      </c>
      <c r="C41" s="164" t="s">
        <v>341</v>
      </c>
      <c r="D41" s="229" t="s">
        <v>342</v>
      </c>
      <c r="F41" s="1">
        <v>1</v>
      </c>
    </row>
    <row r="42" spans="1:6" ht="51">
      <c r="A42" s="228" t="s">
        <v>239</v>
      </c>
      <c r="B42" s="165" t="s">
        <v>240</v>
      </c>
      <c r="C42" s="164" t="s">
        <v>341</v>
      </c>
      <c r="D42" s="229" t="s">
        <v>342</v>
      </c>
      <c r="F42" s="1">
        <v>1</v>
      </c>
    </row>
    <row r="43" spans="1:6" ht="51">
      <c r="A43" s="228" t="s">
        <v>241</v>
      </c>
      <c r="B43" s="165" t="s">
        <v>242</v>
      </c>
      <c r="C43" s="164" t="s">
        <v>341</v>
      </c>
      <c r="D43" s="229" t="s">
        <v>122</v>
      </c>
      <c r="F43" s="1">
        <v>1</v>
      </c>
    </row>
    <row r="44" spans="1:6" ht="27" customHeight="1">
      <c r="A44" s="422" t="s">
        <v>518</v>
      </c>
      <c r="B44" s="423"/>
      <c r="C44" s="423"/>
      <c r="D44" s="424"/>
    </row>
    <row r="45" spans="1:6" ht="38.25">
      <c r="A45" s="228" t="s">
        <v>190</v>
      </c>
      <c r="B45" s="165" t="s">
        <v>273</v>
      </c>
      <c r="C45" s="164" t="s">
        <v>181</v>
      </c>
      <c r="D45" s="229" t="s">
        <v>122</v>
      </c>
      <c r="F45" s="1">
        <v>1</v>
      </c>
    </row>
    <row r="46" spans="1:6" ht="89.25">
      <c r="A46" s="228" t="s">
        <v>131</v>
      </c>
      <c r="B46" s="165" t="s">
        <v>278</v>
      </c>
      <c r="C46" s="164" t="s">
        <v>182</v>
      </c>
      <c r="D46" s="229" t="s">
        <v>122</v>
      </c>
      <c r="F46" s="1">
        <v>1</v>
      </c>
    </row>
    <row r="47" spans="1:6" ht="63.75">
      <c r="A47" s="228" t="s">
        <v>132</v>
      </c>
      <c r="B47" s="165" t="s">
        <v>279</v>
      </c>
      <c r="C47" s="164" t="s">
        <v>182</v>
      </c>
      <c r="D47" s="229" t="s">
        <v>122</v>
      </c>
      <c r="F47" s="1">
        <v>1</v>
      </c>
    </row>
    <row r="48" spans="1:6" ht="76.5">
      <c r="A48" s="228" t="s">
        <v>133</v>
      </c>
      <c r="B48" s="165" t="s">
        <v>280</v>
      </c>
      <c r="C48" s="164" t="s">
        <v>182</v>
      </c>
      <c r="D48" s="229" t="s">
        <v>122</v>
      </c>
      <c r="F48" s="1">
        <v>1</v>
      </c>
    </row>
    <row r="49" spans="1:6" ht="25.5">
      <c r="A49" s="228" t="s">
        <v>134</v>
      </c>
      <c r="B49" s="165" t="s">
        <v>281</v>
      </c>
      <c r="C49" s="164" t="s">
        <v>182</v>
      </c>
      <c r="D49" s="229" t="s">
        <v>122</v>
      </c>
      <c r="F49" s="1">
        <v>1</v>
      </c>
    </row>
    <row r="50" spans="1:6" ht="51">
      <c r="A50" s="228" t="s">
        <v>135</v>
      </c>
      <c r="B50" s="165" t="s">
        <v>282</v>
      </c>
      <c r="C50" s="164" t="s">
        <v>182</v>
      </c>
      <c r="D50" s="229" t="s">
        <v>122</v>
      </c>
      <c r="F50" s="1">
        <v>1</v>
      </c>
    </row>
    <row r="51" spans="1:6" ht="38.25">
      <c r="A51" s="228" t="s">
        <v>283</v>
      </c>
      <c r="B51" s="165" t="s">
        <v>284</v>
      </c>
      <c r="C51" s="164" t="s">
        <v>182</v>
      </c>
      <c r="D51" s="229" t="s">
        <v>122</v>
      </c>
      <c r="F51" s="1">
        <v>1</v>
      </c>
    </row>
    <row r="52" spans="1:6" ht="38.25">
      <c r="A52" s="228" t="s">
        <v>136</v>
      </c>
      <c r="B52" s="165" t="s">
        <v>285</v>
      </c>
      <c r="C52" s="164" t="s">
        <v>182</v>
      </c>
      <c r="D52" s="229" t="s">
        <v>122</v>
      </c>
      <c r="F52" s="1">
        <v>1</v>
      </c>
    </row>
    <row r="53" spans="1:6" ht="76.5">
      <c r="A53" s="228" t="s">
        <v>185</v>
      </c>
      <c r="B53" s="165" t="s">
        <v>268</v>
      </c>
      <c r="C53" s="164" t="s">
        <v>341</v>
      </c>
      <c r="D53" s="229" t="s">
        <v>122</v>
      </c>
      <c r="F53" s="1">
        <v>1</v>
      </c>
    </row>
    <row r="54" spans="1:6" ht="38.25">
      <c r="A54" s="228" t="s">
        <v>186</v>
      </c>
      <c r="B54" s="165" t="s">
        <v>269</v>
      </c>
      <c r="C54" s="164" t="s">
        <v>341</v>
      </c>
      <c r="D54" s="229" t="s">
        <v>122</v>
      </c>
      <c r="F54" s="1">
        <v>1</v>
      </c>
    </row>
    <row r="55" spans="1:6" ht="38.25">
      <c r="A55" s="228" t="s">
        <v>187</v>
      </c>
      <c r="B55" s="165" t="s">
        <v>270</v>
      </c>
      <c r="C55" s="164" t="s">
        <v>341</v>
      </c>
      <c r="D55" s="229" t="s">
        <v>122</v>
      </c>
      <c r="F55" s="1">
        <v>1</v>
      </c>
    </row>
    <row r="56" spans="1:6" ht="25.5">
      <c r="A56" s="228" t="s">
        <v>188</v>
      </c>
      <c r="B56" s="165" t="s">
        <v>271</v>
      </c>
      <c r="C56" s="164" t="s">
        <v>341</v>
      </c>
      <c r="D56" s="229" t="s">
        <v>122</v>
      </c>
      <c r="F56" s="1">
        <v>1</v>
      </c>
    </row>
    <row r="57" spans="1:6" ht="27.75" customHeight="1">
      <c r="A57" s="422" t="s">
        <v>519</v>
      </c>
      <c r="B57" s="423"/>
      <c r="C57" s="423"/>
      <c r="D57" s="424"/>
      <c r="E57" s="224"/>
    </row>
    <row r="58" spans="1:6" ht="102">
      <c r="A58" s="228" t="s">
        <v>142</v>
      </c>
      <c r="B58" s="165" t="s">
        <v>291</v>
      </c>
      <c r="C58" s="164" t="s">
        <v>182</v>
      </c>
      <c r="D58" s="229" t="s">
        <v>343</v>
      </c>
      <c r="F58" s="1">
        <v>1</v>
      </c>
    </row>
    <row r="59" spans="1:6" ht="38.25">
      <c r="A59" s="228" t="s">
        <v>143</v>
      </c>
      <c r="B59" s="165" t="s">
        <v>292</v>
      </c>
      <c r="C59" s="164" t="s">
        <v>182</v>
      </c>
      <c r="D59" s="229" t="s">
        <v>343</v>
      </c>
      <c r="F59" s="1">
        <v>1</v>
      </c>
    </row>
    <row r="60" spans="1:6" ht="25.5">
      <c r="A60" s="228" t="s">
        <v>144</v>
      </c>
      <c r="B60" s="165" t="s">
        <v>293</v>
      </c>
      <c r="C60" s="164" t="s">
        <v>182</v>
      </c>
      <c r="D60" s="229" t="s">
        <v>343</v>
      </c>
      <c r="F60" s="1">
        <v>1</v>
      </c>
    </row>
    <row r="61" spans="1:6" ht="51">
      <c r="A61" s="228" t="s">
        <v>138</v>
      </c>
      <c r="B61" s="165" t="s">
        <v>287</v>
      </c>
      <c r="C61" s="164" t="s">
        <v>341</v>
      </c>
      <c r="D61" s="229" t="s">
        <v>343</v>
      </c>
      <c r="F61" s="1">
        <v>1</v>
      </c>
    </row>
    <row r="62" spans="1:6" ht="25.5">
      <c r="A62" s="228" t="s">
        <v>139</v>
      </c>
      <c r="B62" s="165" t="s">
        <v>288</v>
      </c>
      <c r="C62" s="164" t="s">
        <v>341</v>
      </c>
      <c r="D62" s="229" t="s">
        <v>343</v>
      </c>
      <c r="F62" s="1">
        <v>1</v>
      </c>
    </row>
    <row r="63" spans="1:6" ht="25.5">
      <c r="A63" s="228" t="s">
        <v>140</v>
      </c>
      <c r="B63" s="165" t="s">
        <v>289</v>
      </c>
      <c r="C63" s="164" t="s">
        <v>341</v>
      </c>
      <c r="D63" s="229" t="s">
        <v>343</v>
      </c>
      <c r="F63" s="1">
        <v>1</v>
      </c>
    </row>
    <row r="64" spans="1:6" ht="25.5">
      <c r="A64" s="228" t="s">
        <v>141</v>
      </c>
      <c r="B64" s="165" t="s">
        <v>290</v>
      </c>
      <c r="C64" s="164" t="s">
        <v>341</v>
      </c>
      <c r="D64" s="229" t="s">
        <v>343</v>
      </c>
      <c r="F64" s="1">
        <v>1</v>
      </c>
    </row>
    <row r="65" spans="1:6" ht="30" customHeight="1">
      <c r="A65" s="422" t="s">
        <v>520</v>
      </c>
      <c r="B65" s="423"/>
      <c r="C65" s="423"/>
      <c r="D65" s="424"/>
      <c r="E65" s="224"/>
    </row>
    <row r="66" spans="1:6" ht="38.25">
      <c r="A66" s="228" t="s">
        <v>154</v>
      </c>
      <c r="B66" s="165" t="s">
        <v>303</v>
      </c>
      <c r="C66" s="164" t="s">
        <v>181</v>
      </c>
      <c r="D66" s="229" t="s">
        <v>123</v>
      </c>
      <c r="F66" s="1">
        <v>1</v>
      </c>
    </row>
    <row r="67" spans="1:6" ht="38.25">
      <c r="A67" s="228" t="s">
        <v>155</v>
      </c>
      <c r="B67" s="165" t="s">
        <v>304</v>
      </c>
      <c r="C67" s="164" t="s">
        <v>181</v>
      </c>
      <c r="D67" s="229" t="s">
        <v>123</v>
      </c>
      <c r="F67" s="1">
        <v>1</v>
      </c>
    </row>
    <row r="68" spans="1:6" ht="38.25">
      <c r="A68" s="228" t="s">
        <v>156</v>
      </c>
      <c r="B68" s="165" t="s">
        <v>305</v>
      </c>
      <c r="C68" s="164" t="s">
        <v>182</v>
      </c>
      <c r="D68" s="229" t="s">
        <v>342</v>
      </c>
      <c r="F68" s="1">
        <v>1</v>
      </c>
    </row>
    <row r="69" spans="1:6" ht="25.5">
      <c r="A69" s="228" t="s">
        <v>157</v>
      </c>
      <c r="B69" s="165" t="s">
        <v>306</v>
      </c>
      <c r="C69" s="164" t="s">
        <v>182</v>
      </c>
      <c r="D69" s="229" t="s">
        <v>342</v>
      </c>
      <c r="F69" s="1">
        <v>1</v>
      </c>
    </row>
    <row r="70" spans="1:6" ht="25.5">
      <c r="A70" s="228" t="s">
        <v>158</v>
      </c>
      <c r="B70" s="165" t="s">
        <v>307</v>
      </c>
      <c r="C70" s="164" t="s">
        <v>182</v>
      </c>
      <c r="D70" s="229" t="s">
        <v>342</v>
      </c>
      <c r="F70" s="1">
        <v>1</v>
      </c>
    </row>
    <row r="71" spans="1:6">
      <c r="A71" s="228" t="s">
        <v>159</v>
      </c>
      <c r="B71" s="165" t="s">
        <v>308</v>
      </c>
      <c r="C71" s="164" t="s">
        <v>182</v>
      </c>
      <c r="D71" s="229" t="s">
        <v>123</v>
      </c>
      <c r="F71" s="1">
        <v>1</v>
      </c>
    </row>
    <row r="72" spans="1:6">
      <c r="A72" s="228" t="s">
        <v>160</v>
      </c>
      <c r="B72" s="165" t="s">
        <v>309</v>
      </c>
      <c r="C72" s="164" t="s">
        <v>182</v>
      </c>
      <c r="D72" s="229" t="s">
        <v>123</v>
      </c>
      <c r="F72" s="1">
        <v>1</v>
      </c>
    </row>
    <row r="73" spans="1:6" ht="38.25">
      <c r="A73" s="228" t="s">
        <v>145</v>
      </c>
      <c r="B73" s="165" t="s">
        <v>294</v>
      </c>
      <c r="C73" s="164" t="s">
        <v>341</v>
      </c>
      <c r="D73" s="229" t="s">
        <v>342</v>
      </c>
      <c r="F73" s="1">
        <v>1</v>
      </c>
    </row>
    <row r="74" spans="1:6" ht="25.5">
      <c r="A74" s="228" t="s">
        <v>146</v>
      </c>
      <c r="B74" s="165" t="s">
        <v>295</v>
      </c>
      <c r="C74" s="164" t="s">
        <v>341</v>
      </c>
      <c r="D74" s="229" t="s">
        <v>342</v>
      </c>
      <c r="F74" s="1">
        <v>1</v>
      </c>
    </row>
    <row r="75" spans="1:6" ht="25.5">
      <c r="A75" s="228" t="s">
        <v>147</v>
      </c>
      <c r="B75" s="165" t="s">
        <v>296</v>
      </c>
      <c r="C75" s="164" t="s">
        <v>341</v>
      </c>
      <c r="D75" s="229" t="s">
        <v>342</v>
      </c>
      <c r="F75" s="1">
        <v>1</v>
      </c>
    </row>
    <row r="76" spans="1:6" ht="25.5">
      <c r="A76" s="228" t="s">
        <v>148</v>
      </c>
      <c r="B76" s="165" t="s">
        <v>297</v>
      </c>
      <c r="C76" s="164" t="s">
        <v>341</v>
      </c>
      <c r="D76" s="229" t="s">
        <v>123</v>
      </c>
      <c r="F76" s="1">
        <v>1</v>
      </c>
    </row>
    <row r="77" spans="1:6">
      <c r="A77" s="228" t="s">
        <v>149</v>
      </c>
      <c r="B77" s="165" t="s">
        <v>298</v>
      </c>
      <c r="C77" s="164" t="s">
        <v>341</v>
      </c>
      <c r="D77" s="229" t="s">
        <v>123</v>
      </c>
      <c r="F77" s="1">
        <v>1</v>
      </c>
    </row>
    <row r="78" spans="1:6" ht="29.25" customHeight="1">
      <c r="A78" s="422" t="s">
        <v>521</v>
      </c>
      <c r="B78" s="423"/>
      <c r="C78" s="423"/>
      <c r="D78" s="424"/>
    </row>
    <row r="79" spans="1:6" ht="38.25">
      <c r="A79" s="228" t="s">
        <v>166</v>
      </c>
      <c r="B79" s="165" t="s">
        <v>312</v>
      </c>
      <c r="C79" s="164" t="s">
        <v>181</v>
      </c>
      <c r="D79" s="229" t="s">
        <v>125</v>
      </c>
      <c r="F79" s="1">
        <v>1</v>
      </c>
    </row>
    <row r="80" spans="1:6" ht="25.5">
      <c r="A80" s="228" t="s">
        <v>167</v>
      </c>
      <c r="B80" s="165" t="s">
        <v>313</v>
      </c>
      <c r="C80" s="164" t="s">
        <v>181</v>
      </c>
      <c r="D80" s="229" t="s">
        <v>125</v>
      </c>
      <c r="F80" s="1">
        <v>1</v>
      </c>
    </row>
    <row r="81" spans="1:6" ht="25.5">
      <c r="A81" s="228" t="s">
        <v>173</v>
      </c>
      <c r="B81" s="165" t="s">
        <v>319</v>
      </c>
      <c r="C81" s="164" t="s">
        <v>182</v>
      </c>
      <c r="D81" s="229" t="s">
        <v>344</v>
      </c>
      <c r="F81" s="1">
        <v>1</v>
      </c>
    </row>
    <row r="82" spans="1:6" ht="25.5">
      <c r="A82" s="228" t="s">
        <v>174</v>
      </c>
      <c r="B82" s="165" t="s">
        <v>320</v>
      </c>
      <c r="C82" s="164" t="s">
        <v>182</v>
      </c>
      <c r="D82" s="229" t="s">
        <v>344</v>
      </c>
      <c r="F82" s="1">
        <v>1</v>
      </c>
    </row>
    <row r="83" spans="1:6" ht="38.25">
      <c r="A83" s="228" t="s">
        <v>176</v>
      </c>
      <c r="B83" s="165" t="s">
        <v>322</v>
      </c>
      <c r="C83" s="164" t="s">
        <v>182</v>
      </c>
      <c r="D83" s="229" t="s">
        <v>344</v>
      </c>
      <c r="F83" s="1">
        <v>1</v>
      </c>
    </row>
    <row r="84" spans="1:6" ht="38.25">
      <c r="A84" s="228" t="s">
        <v>168</v>
      </c>
      <c r="B84" s="165" t="s">
        <v>314</v>
      </c>
      <c r="C84" s="164" t="s">
        <v>182</v>
      </c>
      <c r="D84" s="229" t="s">
        <v>125</v>
      </c>
      <c r="F84" s="1">
        <v>1</v>
      </c>
    </row>
    <row r="85" spans="1:6" ht="25.5">
      <c r="A85" s="228" t="s">
        <v>169</v>
      </c>
      <c r="B85" s="165" t="s">
        <v>315</v>
      </c>
      <c r="C85" s="164" t="s">
        <v>182</v>
      </c>
      <c r="D85" s="229" t="s">
        <v>125</v>
      </c>
      <c r="F85" s="1">
        <v>1</v>
      </c>
    </row>
    <row r="86" spans="1:6" ht="38.25">
      <c r="A86" s="228" t="s">
        <v>170</v>
      </c>
      <c r="B86" s="165" t="s">
        <v>316</v>
      </c>
      <c r="C86" s="164" t="s">
        <v>182</v>
      </c>
      <c r="D86" s="229" t="s">
        <v>125</v>
      </c>
      <c r="F86" s="1">
        <v>1</v>
      </c>
    </row>
    <row r="87" spans="1:6" ht="12" customHeight="1">
      <c r="A87" s="228" t="s">
        <v>171</v>
      </c>
      <c r="B87" s="165" t="s">
        <v>317</v>
      </c>
      <c r="C87" s="164" t="s">
        <v>182</v>
      </c>
      <c r="D87" s="229" t="s">
        <v>125</v>
      </c>
      <c r="F87" s="1">
        <v>1</v>
      </c>
    </row>
    <row r="88" spans="1:6">
      <c r="A88" s="228" t="s">
        <v>172</v>
      </c>
      <c r="B88" s="165" t="s">
        <v>318</v>
      </c>
      <c r="C88" s="164" t="s">
        <v>182</v>
      </c>
      <c r="D88" s="229" t="s">
        <v>125</v>
      </c>
      <c r="F88" s="1">
        <v>1</v>
      </c>
    </row>
    <row r="89" spans="1:6" ht="25.5">
      <c r="A89" s="228" t="s">
        <v>164</v>
      </c>
      <c r="B89" s="165" t="s">
        <v>310</v>
      </c>
      <c r="C89" s="164" t="s">
        <v>341</v>
      </c>
      <c r="D89" s="229" t="s">
        <v>125</v>
      </c>
      <c r="F89" s="1">
        <v>1</v>
      </c>
    </row>
    <row r="90" spans="1:6" ht="25.5">
      <c r="A90" s="228" t="s">
        <v>165</v>
      </c>
      <c r="B90" s="165" t="s">
        <v>311</v>
      </c>
      <c r="C90" s="164" t="s">
        <v>341</v>
      </c>
      <c r="D90" s="229" t="s">
        <v>125</v>
      </c>
      <c r="F90" s="1">
        <v>1</v>
      </c>
    </row>
    <row r="91" spans="1:6" ht="42" customHeight="1">
      <c r="A91" s="422" t="s">
        <v>522</v>
      </c>
      <c r="B91" s="423"/>
      <c r="C91" s="423"/>
      <c r="D91" s="424"/>
    </row>
    <row r="92" spans="1:6" ht="25.5">
      <c r="A92" s="228" t="s">
        <v>333</v>
      </c>
      <c r="B92" s="165" t="s">
        <v>334</v>
      </c>
      <c r="C92" s="164" t="s">
        <v>182</v>
      </c>
      <c r="D92" s="229" t="s">
        <v>124</v>
      </c>
      <c r="F92" s="1">
        <v>1</v>
      </c>
    </row>
    <row r="93" spans="1:6" ht="38.25">
      <c r="A93" s="228" t="s">
        <v>335</v>
      </c>
      <c r="B93" s="165" t="s">
        <v>336</v>
      </c>
      <c r="C93" s="164" t="s">
        <v>182</v>
      </c>
      <c r="D93" s="229" t="s">
        <v>124</v>
      </c>
      <c r="F93" s="1">
        <v>1</v>
      </c>
    </row>
    <row r="94" spans="1:6">
      <c r="A94" s="228" t="s">
        <v>337</v>
      </c>
      <c r="B94" s="165" t="s">
        <v>338</v>
      </c>
      <c r="C94" s="164" t="s">
        <v>182</v>
      </c>
      <c r="D94" s="229" t="s">
        <v>124</v>
      </c>
      <c r="F94" s="1">
        <v>1</v>
      </c>
    </row>
    <row r="95" spans="1:6" ht="51">
      <c r="A95" s="228" t="s">
        <v>339</v>
      </c>
      <c r="B95" s="165" t="s">
        <v>340</v>
      </c>
      <c r="C95" s="164" t="s">
        <v>182</v>
      </c>
      <c r="D95" s="229" t="s">
        <v>342</v>
      </c>
      <c r="F95" s="1">
        <v>1</v>
      </c>
    </row>
    <row r="96" spans="1:6" ht="51">
      <c r="A96" s="228" t="s">
        <v>323</v>
      </c>
      <c r="B96" s="165" t="s">
        <v>324</v>
      </c>
      <c r="C96" s="164" t="s">
        <v>341</v>
      </c>
      <c r="D96" s="229" t="s">
        <v>124</v>
      </c>
      <c r="F96" s="1">
        <v>1</v>
      </c>
    </row>
    <row r="97" spans="1:6" ht="25.5">
      <c r="A97" s="228" t="s">
        <v>325</v>
      </c>
      <c r="B97" s="165" t="s">
        <v>326</v>
      </c>
      <c r="C97" s="164" t="s">
        <v>341</v>
      </c>
      <c r="D97" s="229" t="s">
        <v>124</v>
      </c>
      <c r="F97" s="1">
        <v>1</v>
      </c>
    </row>
    <row r="98" spans="1:6" ht="51">
      <c r="A98" s="228" t="s">
        <v>327</v>
      </c>
      <c r="B98" s="165" t="s">
        <v>328</v>
      </c>
      <c r="C98" s="164" t="s">
        <v>341</v>
      </c>
      <c r="D98" s="229" t="s">
        <v>124</v>
      </c>
      <c r="F98" s="1">
        <v>1</v>
      </c>
    </row>
    <row r="99" spans="1:6" ht="38.25">
      <c r="A99" s="228" t="s">
        <v>329</v>
      </c>
      <c r="B99" s="165" t="s">
        <v>330</v>
      </c>
      <c r="C99" s="164" t="s">
        <v>341</v>
      </c>
      <c r="D99" s="229" t="s">
        <v>124</v>
      </c>
      <c r="F99" s="1">
        <v>1</v>
      </c>
    </row>
    <row r="100" spans="1:6" ht="63.75">
      <c r="A100" s="230" t="s">
        <v>331</v>
      </c>
      <c r="B100" s="231" t="s">
        <v>332</v>
      </c>
      <c r="C100" s="232" t="s">
        <v>341</v>
      </c>
      <c r="D100" s="233" t="s">
        <v>342</v>
      </c>
      <c r="F100" s="1">
        <v>1</v>
      </c>
    </row>
    <row r="101" spans="1:6">
      <c r="A101" s="1"/>
    </row>
    <row r="102" spans="1:6">
      <c r="A102" s="1"/>
    </row>
    <row r="103" spans="1:6">
      <c r="A103" s="8" t="s">
        <v>198</v>
      </c>
    </row>
  </sheetData>
  <mergeCells count="10">
    <mergeCell ref="A44:D44"/>
    <mergeCell ref="A57:D57"/>
    <mergeCell ref="A65:D65"/>
    <mergeCell ref="A91:D91"/>
    <mergeCell ref="A78:D78"/>
    <mergeCell ref="A6:D6"/>
    <mergeCell ref="A11:D11"/>
    <mergeCell ref="A18:D18"/>
    <mergeCell ref="A23:D23"/>
    <mergeCell ref="A30:D30"/>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433" t="s">
        <v>92</v>
      </c>
      <c r="B1" s="442" t="s">
        <v>98</v>
      </c>
      <c r="C1" s="442" t="s">
        <v>95</v>
      </c>
      <c r="D1" s="442" t="s">
        <v>96</v>
      </c>
      <c r="E1" s="439" t="s">
        <v>97</v>
      </c>
      <c r="F1" s="436" t="e">
        <f>#REF!</f>
        <v>#REF!</v>
      </c>
      <c r="G1" s="436" t="e">
        <f>#REF!</f>
        <v>#REF!</v>
      </c>
      <c r="H1" s="436" t="e">
        <f>#REF!</f>
        <v>#REF!</v>
      </c>
      <c r="I1" s="445" t="e">
        <f>#REF!</f>
        <v>#REF!</v>
      </c>
      <c r="J1" s="430" t="s">
        <v>5</v>
      </c>
      <c r="K1" s="431"/>
      <c r="L1" s="431"/>
      <c r="M1" s="431"/>
      <c r="N1" s="431"/>
      <c r="O1" s="431"/>
      <c r="P1" s="431"/>
      <c r="Q1" s="431"/>
      <c r="R1" s="431"/>
      <c r="S1" s="431"/>
      <c r="T1" s="431"/>
      <c r="U1" s="431"/>
      <c r="V1" s="431"/>
      <c r="W1" s="431"/>
      <c r="X1" s="431"/>
      <c r="Y1" s="431"/>
      <c r="Z1" s="431"/>
      <c r="AA1" s="431"/>
      <c r="AB1" s="431"/>
      <c r="AC1" s="432"/>
      <c r="AD1" s="425" t="s">
        <v>178</v>
      </c>
      <c r="AE1" s="425" t="s">
        <v>116</v>
      </c>
      <c r="AF1" s="425" t="s">
        <v>117</v>
      </c>
      <c r="AG1" s="425" t="s">
        <v>104</v>
      </c>
      <c r="AH1" s="425" t="s">
        <v>120</v>
      </c>
      <c r="AI1" s="425" t="s">
        <v>121</v>
      </c>
      <c r="AJ1" s="425" t="s">
        <v>127</v>
      </c>
    </row>
    <row r="2" spans="1:36" ht="14.25" customHeight="1" thickTop="1">
      <c r="A2" s="434"/>
      <c r="B2" s="443"/>
      <c r="C2" s="443"/>
      <c r="D2" s="443"/>
      <c r="E2" s="440"/>
      <c r="F2" s="437"/>
      <c r="G2" s="437"/>
      <c r="H2" s="437"/>
      <c r="I2" s="446"/>
      <c r="J2" s="433" t="s">
        <v>177</v>
      </c>
      <c r="K2" s="442"/>
      <c r="L2" s="442"/>
      <c r="M2" s="442"/>
      <c r="N2" s="442"/>
      <c r="O2" s="442"/>
      <c r="P2" s="442"/>
      <c r="Q2" s="442"/>
      <c r="R2" s="442"/>
      <c r="S2" s="436"/>
      <c r="T2" s="433" t="s">
        <v>180</v>
      </c>
      <c r="U2" s="442"/>
      <c r="V2" s="442"/>
      <c r="W2" s="442"/>
      <c r="X2" s="442"/>
      <c r="Y2" s="442"/>
      <c r="Z2" s="442"/>
      <c r="AA2" s="442"/>
      <c r="AB2" s="442"/>
      <c r="AC2" s="436"/>
      <c r="AD2" s="426"/>
      <c r="AE2" s="426"/>
      <c r="AF2" s="426"/>
      <c r="AG2" s="426"/>
      <c r="AH2" s="426"/>
      <c r="AI2" s="426"/>
      <c r="AJ2" s="426"/>
    </row>
    <row r="3" spans="1:36" ht="69" customHeight="1">
      <c r="A3" s="434"/>
      <c r="B3" s="443"/>
      <c r="C3" s="443"/>
      <c r="D3" s="443"/>
      <c r="E3" s="440"/>
      <c r="F3" s="437"/>
      <c r="G3" s="437"/>
      <c r="H3" s="437"/>
      <c r="I3" s="446"/>
      <c r="J3" s="434" t="e">
        <f>#REF!</f>
        <v>#REF!</v>
      </c>
      <c r="K3" s="443" t="e">
        <f>#REF!</f>
        <v>#REF!</v>
      </c>
      <c r="L3" s="443"/>
      <c r="M3" s="443" t="s">
        <v>91</v>
      </c>
      <c r="N3" s="443"/>
      <c r="O3" s="443" t="e">
        <f>#REF!</f>
        <v>#REF!</v>
      </c>
      <c r="P3" s="443"/>
      <c r="Q3" s="443" t="e">
        <f>#REF!</f>
        <v>#REF!</v>
      </c>
      <c r="R3" s="443" t="e">
        <f>#REF!</f>
        <v>#REF!</v>
      </c>
      <c r="S3" s="443"/>
      <c r="T3" s="434" t="e">
        <f>#REF!</f>
        <v>#REF!</v>
      </c>
      <c r="U3" s="443" t="e">
        <f>#REF!</f>
        <v>#REF!</v>
      </c>
      <c r="V3" s="443"/>
      <c r="W3" s="443" t="s">
        <v>91</v>
      </c>
      <c r="X3" s="443" t="s">
        <v>93</v>
      </c>
      <c r="Y3" s="443" t="e">
        <f>#REF!</f>
        <v>#REF!</v>
      </c>
      <c r="Z3" s="443" t="s">
        <v>89</v>
      </c>
      <c r="AA3" s="443" t="e">
        <f>#REF!</f>
        <v>#REF!</v>
      </c>
      <c r="AB3" s="428" t="e">
        <f>#REF!</f>
        <v>#REF!</v>
      </c>
      <c r="AC3" s="429" t="s">
        <v>89</v>
      </c>
      <c r="AD3" s="426"/>
      <c r="AE3" s="426"/>
      <c r="AF3" s="426"/>
      <c r="AG3" s="426"/>
      <c r="AH3" s="426"/>
      <c r="AI3" s="426"/>
      <c r="AJ3" s="426"/>
    </row>
    <row r="4" spans="1:36" ht="89.25" customHeight="1" thickBot="1">
      <c r="A4" s="435"/>
      <c r="B4" s="444"/>
      <c r="C4" s="444"/>
      <c r="D4" s="444"/>
      <c r="E4" s="441"/>
      <c r="F4" s="438"/>
      <c r="G4" s="438"/>
      <c r="H4" s="438"/>
      <c r="I4" s="447"/>
      <c r="J4" s="435"/>
      <c r="K4" s="87" t="e">
        <f>#REF!</f>
        <v>#REF!</v>
      </c>
      <c r="L4" s="63" t="e">
        <f>#REF!</f>
        <v>#REF!</v>
      </c>
      <c r="M4" s="63" t="s">
        <v>94</v>
      </c>
      <c r="N4" s="63" t="e">
        <f>#REF!</f>
        <v>#REF!</v>
      </c>
      <c r="O4" s="63" t="e">
        <f>#REF!</f>
        <v>#REF!</v>
      </c>
      <c r="P4" s="63" t="e">
        <f>#REF!</f>
        <v>#REF!</v>
      </c>
      <c r="Q4" s="444"/>
      <c r="R4" s="87" t="e">
        <f>#REF!</f>
        <v>#REF!</v>
      </c>
      <c r="S4" s="94" t="e">
        <f>#REF!</f>
        <v>#REF!</v>
      </c>
      <c r="T4" s="435"/>
      <c r="U4" s="87" t="e">
        <f>#REF!</f>
        <v>#REF!</v>
      </c>
      <c r="V4" s="63" t="e">
        <f>#REF!</f>
        <v>#REF!</v>
      </c>
      <c r="W4" s="63" t="e">
        <f>#REF!</f>
        <v>#REF!</v>
      </c>
      <c r="X4" s="63" t="e">
        <f>#REF!</f>
        <v>#REF!</v>
      </c>
      <c r="Y4" s="63" t="e">
        <f>#REF!</f>
        <v>#REF!</v>
      </c>
      <c r="Z4" s="63" t="e">
        <f>#REF!</f>
        <v>#REF!</v>
      </c>
      <c r="AA4" s="444"/>
      <c r="AB4" s="86"/>
      <c r="AC4" s="93"/>
      <c r="AD4" s="427"/>
      <c r="AE4" s="427"/>
      <c r="AF4" s="427"/>
      <c r="AG4" s="427"/>
      <c r="AH4" s="427"/>
      <c r="AI4" s="427"/>
      <c r="AJ4" s="427"/>
    </row>
    <row r="5" spans="1:36" ht="14.25" thickTop="1" thickBot="1">
      <c r="A5" s="88"/>
      <c r="B5" s="89"/>
      <c r="C5" s="89"/>
      <c r="D5" s="89"/>
      <c r="E5" s="90"/>
      <c r="F5" s="89">
        <v>1</v>
      </c>
      <c r="G5" s="89">
        <v>2</v>
      </c>
      <c r="H5" s="91">
        <v>3</v>
      </c>
      <c r="I5" s="100"/>
      <c r="J5" s="83">
        <v>4</v>
      </c>
      <c r="K5" s="84">
        <v>5</v>
      </c>
      <c r="L5" s="84">
        <v>6</v>
      </c>
      <c r="M5" s="84">
        <v>7</v>
      </c>
      <c r="N5" s="84">
        <v>8</v>
      </c>
      <c r="O5" s="84">
        <v>9</v>
      </c>
      <c r="P5" s="84">
        <v>10</v>
      </c>
      <c r="Q5" s="84">
        <v>11</v>
      </c>
      <c r="R5" s="84">
        <v>12</v>
      </c>
      <c r="S5" s="85">
        <v>13</v>
      </c>
      <c r="T5" s="88">
        <v>14</v>
      </c>
      <c r="U5" s="89">
        <v>15</v>
      </c>
      <c r="V5" s="89">
        <v>16</v>
      </c>
      <c r="W5" s="89">
        <v>17</v>
      </c>
      <c r="X5" s="89">
        <v>18</v>
      </c>
      <c r="Y5" s="89">
        <v>19</v>
      </c>
      <c r="Z5" s="89">
        <v>20</v>
      </c>
      <c r="AA5" s="89">
        <v>21</v>
      </c>
      <c r="AB5" s="89">
        <v>22</v>
      </c>
      <c r="AC5" s="91">
        <v>23</v>
      </c>
      <c r="AD5" s="92">
        <v>24</v>
      </c>
      <c r="AE5" s="140"/>
      <c r="AF5" s="140"/>
      <c r="AG5" s="140"/>
      <c r="AH5" s="140"/>
      <c r="AI5" s="140"/>
      <c r="AJ5" s="140"/>
    </row>
    <row r="6" spans="1:36" ht="14.25" thickTop="1">
      <c r="A6" s="65" t="e">
        <f>#REF!</f>
        <v>#REF!</v>
      </c>
      <c r="B6" s="66" t="e">
        <f>#REF!</f>
        <v>#REF!</v>
      </c>
      <c r="C6" s="66" t="e">
        <f>#REF!</f>
        <v>#REF!</v>
      </c>
      <c r="D6" s="67" t="str">
        <f ca="1">MID(CELL("имяфайла"),SEARCH("[",CELL("имяфайла"))+1,SEARCH("]",CELL("имяфайла"))-SEARCH("[",CELL("имяфайла"))-1)</f>
        <v>11_Коми_отчет_4 кв_2013.xlsm</v>
      </c>
      <c r="E6" s="68" t="str">
        <f ca="1">LEFT(RIGHT(D6,14),10)</f>
        <v>4 кв_2013.</v>
      </c>
      <c r="F6" s="69" t="e">
        <f>#REF!</f>
        <v>#REF!</v>
      </c>
      <c r="G6" s="70" t="e">
        <f>#REF!</f>
        <v>#REF!</v>
      </c>
      <c r="H6" s="71" t="e">
        <f>#REF!</f>
        <v>#REF!</v>
      </c>
      <c r="I6" s="71" t="e">
        <f>#REF!</f>
        <v>#REF!</v>
      </c>
      <c r="J6" s="59" t="e">
        <f>#REF!</f>
        <v>#REF!</v>
      </c>
      <c r="K6" s="60" t="e">
        <f>#REF!</f>
        <v>#REF!</v>
      </c>
      <c r="L6" s="60" t="e">
        <f>#REF!</f>
        <v>#REF!</v>
      </c>
      <c r="M6" s="61" t="e">
        <f>#REF!</f>
        <v>#REF!</v>
      </c>
      <c r="N6" s="61" t="e">
        <f>#REF!</f>
        <v>#REF!</v>
      </c>
      <c r="O6" s="60" t="e">
        <f>#REF!</f>
        <v>#REF!</v>
      </c>
      <c r="P6" s="60" t="e">
        <f>#REF!</f>
        <v>#REF!</v>
      </c>
      <c r="Q6" s="60" t="e">
        <f>#REF!</f>
        <v>#REF!</v>
      </c>
      <c r="R6" s="60" t="e">
        <f>#REF!</f>
        <v>#REF!</v>
      </c>
      <c r="S6" s="62" t="e">
        <f>#REF!</f>
        <v>#REF!</v>
      </c>
      <c r="T6" s="101" t="e">
        <f>#REF!</f>
        <v>#REF!</v>
      </c>
      <c r="U6" s="102" t="e">
        <f>#REF!</f>
        <v>#REF!</v>
      </c>
      <c r="V6" s="102" t="e">
        <f>#REF!</f>
        <v>#REF!</v>
      </c>
      <c r="W6" s="70" t="e">
        <f>#REF!</f>
        <v>#REF!</v>
      </c>
      <c r="X6" s="70" t="e">
        <f>#REF!</f>
        <v>#REF!</v>
      </c>
      <c r="Y6" s="102" t="e">
        <f>#REF!</f>
        <v>#REF!</v>
      </c>
      <c r="Z6" s="102" t="e">
        <f>#REF!</f>
        <v>#REF!</v>
      </c>
      <c r="AA6" s="102" t="e">
        <f>#REF!</f>
        <v>#REF!</v>
      </c>
      <c r="AB6" s="102" t="e">
        <f>#REF!</f>
        <v>#REF!</v>
      </c>
      <c r="AC6" s="103" t="e">
        <f>#REF!</f>
        <v>#REF!</v>
      </c>
      <c r="AD6" s="155" t="e">
        <f>#REF!</f>
        <v>#REF!</v>
      </c>
      <c r="AE6" s="143" t="e">
        <f t="shared" ref="AE6:AE37" si="0">INDEX(Номер_по_Конституции,MATCH(C6,Субъекты_РФ,0),1)</f>
        <v>#REF!</v>
      </c>
      <c r="AF6" s="143" t="e">
        <f t="shared" ref="AF6:AF37" si="1">INDEX(Федеральный_округ,MATCH(C6,Субъекты_РФ,0),1)</f>
        <v>#REF!</v>
      </c>
      <c r="AG6" s="143" t="e">
        <f t="shared" ref="AG6:AG37" si="2">INDEX(Код_ОКАТО,MATCH(C6,Субъекты_РФ,0),1)</f>
        <v>#REF!</v>
      </c>
      <c r="AH6" s="152" t="e">
        <f t="shared" ref="AH6:AH37" si="3">IF(G6=0,"Не указано",INDEX(Госзаказчик,MATCH(G6,Код_мероприятия,0),1))</f>
        <v>#REF!</v>
      </c>
      <c r="AI6" s="144" t="e">
        <f t="shared" ref="AI6:AI37" si="4">IF(G6=0,"Не указано",INDEX(Вид_расходов,MATCH(G6,Код_мероприятия,0),1))</f>
        <v>#REF!</v>
      </c>
      <c r="AJ6" s="145" t="e">
        <f t="shared" ref="AJ6:AJ37" si="5">IF(G6=0,"Не указано",INDEX(РБ_МБ_ВБИ,MATCH(G6,Код_мероприятия,0),1))</f>
        <v>#REF!</v>
      </c>
    </row>
    <row r="7" spans="1:36" ht="13.5">
      <c r="A7" s="72" t="e">
        <f>#REF!</f>
        <v>#REF!</v>
      </c>
      <c r="B7" s="73" t="e">
        <f>#REF!</f>
        <v>#REF!</v>
      </c>
      <c r="C7" s="73" t="e">
        <f>#REF!</f>
        <v>#REF!</v>
      </c>
      <c r="D7" s="74" t="str">
        <f t="shared" ref="D7:D56" ca="1" si="6">MID(CELL("имяфайла"),SEARCH("[",CELL("имяфайла"))+1,SEARCH("]",CELL("имяфайла"))-SEARCH("[",CELL("имяфайла"))-1)</f>
        <v>11_Коми_отчет_4 кв_2013.xlsm</v>
      </c>
      <c r="E7" s="75" t="str">
        <f t="shared" ref="E7:E56" ca="1" si="7">LEFT(RIGHT(D7,14),10)</f>
        <v>4 кв_2013.</v>
      </c>
      <c r="F7" s="76" t="e">
        <f>#REF!</f>
        <v>#REF!</v>
      </c>
      <c r="G7" s="54" t="e">
        <f>#REF!</f>
        <v>#REF!</v>
      </c>
      <c r="H7" s="77" t="e">
        <f>#REF!</f>
        <v>#REF!</v>
      </c>
      <c r="I7" s="77" t="e">
        <f>#REF!</f>
        <v>#REF!</v>
      </c>
      <c r="J7" s="52" t="e">
        <f>#REF!</f>
        <v>#REF!</v>
      </c>
      <c r="K7" s="53" t="e">
        <f>#REF!</f>
        <v>#REF!</v>
      </c>
      <c r="L7" s="53" t="e">
        <f>#REF!</f>
        <v>#REF!</v>
      </c>
      <c r="M7" s="54" t="e">
        <f>#REF!</f>
        <v>#REF!</v>
      </c>
      <c r="N7" s="54" t="e">
        <f>#REF!</f>
        <v>#REF!</v>
      </c>
      <c r="O7" s="53" t="e">
        <f>#REF!</f>
        <v>#REF!</v>
      </c>
      <c r="P7" s="53" t="e">
        <f>#REF!</f>
        <v>#REF!</v>
      </c>
      <c r="Q7" s="53" t="e">
        <f>#REF!</f>
        <v>#REF!</v>
      </c>
      <c r="R7" s="53" t="e">
        <f>#REF!</f>
        <v>#REF!</v>
      </c>
      <c r="S7" s="55" t="e">
        <f>#REF!</f>
        <v>#REF!</v>
      </c>
      <c r="T7" s="52" t="e">
        <f>#REF!</f>
        <v>#REF!</v>
      </c>
      <c r="U7" s="53" t="e">
        <f>#REF!</f>
        <v>#REF!</v>
      </c>
      <c r="V7" s="53" t="e">
        <f>#REF!</f>
        <v>#REF!</v>
      </c>
      <c r="W7" s="54" t="e">
        <f>#REF!</f>
        <v>#REF!</v>
      </c>
      <c r="X7" s="54" t="e">
        <f>#REF!</f>
        <v>#REF!</v>
      </c>
      <c r="Y7" s="53" t="e">
        <f>#REF!</f>
        <v>#REF!</v>
      </c>
      <c r="Z7" s="53" t="e">
        <f>#REF!</f>
        <v>#REF!</v>
      </c>
      <c r="AA7" s="53" t="e">
        <f>#REF!</f>
        <v>#REF!</v>
      </c>
      <c r="AB7" s="53" t="e">
        <f>#REF!</f>
        <v>#REF!</v>
      </c>
      <c r="AC7" s="55" t="e">
        <f>#REF!</f>
        <v>#REF!</v>
      </c>
      <c r="AD7" s="156" t="e">
        <f>#REF!</f>
        <v>#REF!</v>
      </c>
      <c r="AE7" s="146" t="e">
        <f t="shared" si="0"/>
        <v>#REF!</v>
      </c>
      <c r="AF7" s="146" t="e">
        <f t="shared" si="1"/>
        <v>#REF!</v>
      </c>
      <c r="AG7" s="146" t="e">
        <f t="shared" si="2"/>
        <v>#REF!</v>
      </c>
      <c r="AH7" s="153" t="e">
        <f t="shared" si="3"/>
        <v>#REF!</v>
      </c>
      <c r="AI7" s="147" t="e">
        <f t="shared" si="4"/>
        <v>#REF!</v>
      </c>
      <c r="AJ7" s="148" t="e">
        <f t="shared" si="5"/>
        <v>#REF!</v>
      </c>
    </row>
    <row r="8" spans="1:36" ht="13.5">
      <c r="A8" s="72" t="e">
        <f>#REF!</f>
        <v>#REF!</v>
      </c>
      <c r="B8" s="73" t="e">
        <f>#REF!</f>
        <v>#REF!</v>
      </c>
      <c r="C8" s="73" t="e">
        <f>#REF!</f>
        <v>#REF!</v>
      </c>
      <c r="D8" s="74" t="str">
        <f t="shared" ca="1" si="6"/>
        <v>11_Коми_отчет_4 кв_2013.xlsm</v>
      </c>
      <c r="E8" s="75" t="str">
        <f t="shared" ca="1" si="7"/>
        <v>4 кв_2013.</v>
      </c>
      <c r="F8" s="76" t="e">
        <f>#REF!</f>
        <v>#REF!</v>
      </c>
      <c r="G8" s="54" t="e">
        <f>#REF!</f>
        <v>#REF!</v>
      </c>
      <c r="H8" s="77" t="e">
        <f>#REF!</f>
        <v>#REF!</v>
      </c>
      <c r="I8" s="77" t="e">
        <f>#REF!</f>
        <v>#REF!</v>
      </c>
      <c r="J8" s="52" t="e">
        <f>#REF!</f>
        <v>#REF!</v>
      </c>
      <c r="K8" s="53" t="e">
        <f>#REF!</f>
        <v>#REF!</v>
      </c>
      <c r="L8" s="53" t="e">
        <f>#REF!</f>
        <v>#REF!</v>
      </c>
      <c r="M8" s="54" t="e">
        <f>#REF!</f>
        <v>#REF!</v>
      </c>
      <c r="N8" s="54" t="e">
        <f>#REF!</f>
        <v>#REF!</v>
      </c>
      <c r="O8" s="53" t="e">
        <f>#REF!</f>
        <v>#REF!</v>
      </c>
      <c r="P8" s="53" t="e">
        <f>#REF!</f>
        <v>#REF!</v>
      </c>
      <c r="Q8" s="53" t="e">
        <f>#REF!</f>
        <v>#REF!</v>
      </c>
      <c r="R8" s="53" t="e">
        <f>#REF!</f>
        <v>#REF!</v>
      </c>
      <c r="S8" s="55" t="e">
        <f>#REF!</f>
        <v>#REF!</v>
      </c>
      <c r="T8" s="52" t="e">
        <f>#REF!</f>
        <v>#REF!</v>
      </c>
      <c r="U8" s="53" t="e">
        <f>#REF!</f>
        <v>#REF!</v>
      </c>
      <c r="V8" s="53" t="e">
        <f>#REF!</f>
        <v>#REF!</v>
      </c>
      <c r="W8" s="54" t="e">
        <f>#REF!</f>
        <v>#REF!</v>
      </c>
      <c r="X8" s="54" t="e">
        <f>#REF!</f>
        <v>#REF!</v>
      </c>
      <c r="Y8" s="53" t="e">
        <f>#REF!</f>
        <v>#REF!</v>
      </c>
      <c r="Z8" s="53" t="e">
        <f>#REF!</f>
        <v>#REF!</v>
      </c>
      <c r="AA8" s="53" t="e">
        <f>#REF!</f>
        <v>#REF!</v>
      </c>
      <c r="AB8" s="53" t="e">
        <f>#REF!</f>
        <v>#REF!</v>
      </c>
      <c r="AC8" s="55" t="e">
        <f>#REF!</f>
        <v>#REF!</v>
      </c>
      <c r="AD8" s="156" t="e">
        <f>#REF!</f>
        <v>#REF!</v>
      </c>
      <c r="AE8" s="146" t="e">
        <f t="shared" si="0"/>
        <v>#REF!</v>
      </c>
      <c r="AF8" s="146" t="e">
        <f t="shared" si="1"/>
        <v>#REF!</v>
      </c>
      <c r="AG8" s="146" t="e">
        <f t="shared" si="2"/>
        <v>#REF!</v>
      </c>
      <c r="AH8" s="153" t="e">
        <f t="shared" si="3"/>
        <v>#REF!</v>
      </c>
      <c r="AI8" s="147" t="e">
        <f t="shared" si="4"/>
        <v>#REF!</v>
      </c>
      <c r="AJ8" s="148" t="e">
        <f t="shared" si="5"/>
        <v>#REF!</v>
      </c>
    </row>
    <row r="9" spans="1:36" ht="13.5">
      <c r="A9" s="72" t="e">
        <f>#REF!</f>
        <v>#REF!</v>
      </c>
      <c r="B9" s="73" t="e">
        <f>#REF!</f>
        <v>#REF!</v>
      </c>
      <c r="C9" s="73" t="e">
        <f>#REF!</f>
        <v>#REF!</v>
      </c>
      <c r="D9" s="74" t="str">
        <f t="shared" ca="1" si="6"/>
        <v>11_Коми_отчет_4 кв_2013.xlsm</v>
      </c>
      <c r="E9" s="75" t="str">
        <f t="shared" ca="1" si="7"/>
        <v>4 кв_2013.</v>
      </c>
      <c r="F9" s="76" t="e">
        <f>#REF!</f>
        <v>#REF!</v>
      </c>
      <c r="G9" s="54" t="e">
        <f>#REF!</f>
        <v>#REF!</v>
      </c>
      <c r="H9" s="77" t="e">
        <f>#REF!</f>
        <v>#REF!</v>
      </c>
      <c r="I9" s="77" t="e">
        <f>#REF!</f>
        <v>#REF!</v>
      </c>
      <c r="J9" s="52" t="e">
        <f>#REF!</f>
        <v>#REF!</v>
      </c>
      <c r="K9" s="53" t="e">
        <f>#REF!</f>
        <v>#REF!</v>
      </c>
      <c r="L9" s="53" t="e">
        <f>#REF!</f>
        <v>#REF!</v>
      </c>
      <c r="M9" s="54" t="e">
        <f>#REF!</f>
        <v>#REF!</v>
      </c>
      <c r="N9" s="54" t="e">
        <f>#REF!</f>
        <v>#REF!</v>
      </c>
      <c r="O9" s="53" t="e">
        <f>#REF!</f>
        <v>#REF!</v>
      </c>
      <c r="P9" s="53" t="e">
        <f>#REF!</f>
        <v>#REF!</v>
      </c>
      <c r="Q9" s="53" t="e">
        <f>#REF!</f>
        <v>#REF!</v>
      </c>
      <c r="R9" s="53" t="e">
        <f>#REF!</f>
        <v>#REF!</v>
      </c>
      <c r="S9" s="55" t="e">
        <f>#REF!</f>
        <v>#REF!</v>
      </c>
      <c r="T9" s="52" t="e">
        <f>#REF!</f>
        <v>#REF!</v>
      </c>
      <c r="U9" s="53" t="e">
        <f>#REF!</f>
        <v>#REF!</v>
      </c>
      <c r="V9" s="53" t="e">
        <f>#REF!</f>
        <v>#REF!</v>
      </c>
      <c r="W9" s="54" t="e">
        <f>#REF!</f>
        <v>#REF!</v>
      </c>
      <c r="X9" s="54" t="e">
        <f>#REF!</f>
        <v>#REF!</v>
      </c>
      <c r="Y9" s="53" t="e">
        <f>#REF!</f>
        <v>#REF!</v>
      </c>
      <c r="Z9" s="53" t="e">
        <f>#REF!</f>
        <v>#REF!</v>
      </c>
      <c r="AA9" s="53" t="e">
        <f>#REF!</f>
        <v>#REF!</v>
      </c>
      <c r="AB9" s="53" t="e">
        <f>#REF!</f>
        <v>#REF!</v>
      </c>
      <c r="AC9" s="55" t="e">
        <f>#REF!</f>
        <v>#REF!</v>
      </c>
      <c r="AD9" s="156" t="e">
        <f>#REF!</f>
        <v>#REF!</v>
      </c>
      <c r="AE9" s="146" t="e">
        <f t="shared" si="0"/>
        <v>#REF!</v>
      </c>
      <c r="AF9" s="146" t="e">
        <f t="shared" si="1"/>
        <v>#REF!</v>
      </c>
      <c r="AG9" s="146" t="e">
        <f t="shared" si="2"/>
        <v>#REF!</v>
      </c>
      <c r="AH9" s="153" t="e">
        <f t="shared" si="3"/>
        <v>#REF!</v>
      </c>
      <c r="AI9" s="147" t="e">
        <f t="shared" si="4"/>
        <v>#REF!</v>
      </c>
      <c r="AJ9" s="148" t="e">
        <f t="shared" si="5"/>
        <v>#REF!</v>
      </c>
    </row>
    <row r="10" spans="1:36" ht="13.5">
      <c r="A10" s="72" t="e">
        <f>#REF!</f>
        <v>#REF!</v>
      </c>
      <c r="B10" s="73" t="e">
        <f>#REF!</f>
        <v>#REF!</v>
      </c>
      <c r="C10" s="73" t="e">
        <f>#REF!</f>
        <v>#REF!</v>
      </c>
      <c r="D10" s="74" t="str">
        <f t="shared" ca="1" si="6"/>
        <v>11_Коми_отчет_4 кв_2013.xlsm</v>
      </c>
      <c r="E10" s="75" t="str">
        <f t="shared" ca="1" si="7"/>
        <v>4 кв_2013.</v>
      </c>
      <c r="F10" s="76" t="e">
        <f>#REF!</f>
        <v>#REF!</v>
      </c>
      <c r="G10" s="54" t="e">
        <f>#REF!</f>
        <v>#REF!</v>
      </c>
      <c r="H10" s="77" t="e">
        <f>#REF!</f>
        <v>#REF!</v>
      </c>
      <c r="I10" s="77" t="e">
        <f>#REF!</f>
        <v>#REF!</v>
      </c>
      <c r="J10" s="52" t="e">
        <f>#REF!</f>
        <v>#REF!</v>
      </c>
      <c r="K10" s="53" t="e">
        <f>#REF!</f>
        <v>#REF!</v>
      </c>
      <c r="L10" s="53" t="e">
        <f>#REF!</f>
        <v>#REF!</v>
      </c>
      <c r="M10" s="54" t="e">
        <f>#REF!</f>
        <v>#REF!</v>
      </c>
      <c r="N10" s="54" t="e">
        <f>#REF!</f>
        <v>#REF!</v>
      </c>
      <c r="O10" s="53" t="e">
        <f>#REF!</f>
        <v>#REF!</v>
      </c>
      <c r="P10" s="53" t="e">
        <f>#REF!</f>
        <v>#REF!</v>
      </c>
      <c r="Q10" s="53" t="e">
        <f>#REF!</f>
        <v>#REF!</v>
      </c>
      <c r="R10" s="53" t="e">
        <f>#REF!</f>
        <v>#REF!</v>
      </c>
      <c r="S10" s="55" t="e">
        <f>#REF!</f>
        <v>#REF!</v>
      </c>
      <c r="T10" s="52" t="e">
        <f>#REF!</f>
        <v>#REF!</v>
      </c>
      <c r="U10" s="53" t="e">
        <f>#REF!</f>
        <v>#REF!</v>
      </c>
      <c r="V10" s="53" t="e">
        <f>#REF!</f>
        <v>#REF!</v>
      </c>
      <c r="W10" s="54" t="e">
        <f>#REF!</f>
        <v>#REF!</v>
      </c>
      <c r="X10" s="54" t="e">
        <f>#REF!</f>
        <v>#REF!</v>
      </c>
      <c r="Y10" s="53" t="e">
        <f>#REF!</f>
        <v>#REF!</v>
      </c>
      <c r="Z10" s="53" t="e">
        <f>#REF!</f>
        <v>#REF!</v>
      </c>
      <c r="AA10" s="53" t="e">
        <f>#REF!</f>
        <v>#REF!</v>
      </c>
      <c r="AB10" s="53" t="e">
        <f>#REF!</f>
        <v>#REF!</v>
      </c>
      <c r="AC10" s="55" t="e">
        <f>#REF!</f>
        <v>#REF!</v>
      </c>
      <c r="AD10" s="156" t="e">
        <f>#REF!</f>
        <v>#REF!</v>
      </c>
      <c r="AE10" s="146" t="e">
        <f t="shared" si="0"/>
        <v>#REF!</v>
      </c>
      <c r="AF10" s="146" t="e">
        <f t="shared" si="1"/>
        <v>#REF!</v>
      </c>
      <c r="AG10" s="146" t="e">
        <f t="shared" si="2"/>
        <v>#REF!</v>
      </c>
      <c r="AH10" s="153" t="e">
        <f t="shared" si="3"/>
        <v>#REF!</v>
      </c>
      <c r="AI10" s="147" t="e">
        <f t="shared" si="4"/>
        <v>#REF!</v>
      </c>
      <c r="AJ10" s="148" t="e">
        <f t="shared" si="5"/>
        <v>#REF!</v>
      </c>
    </row>
    <row r="11" spans="1:36" ht="13.5">
      <c r="A11" s="72" t="e">
        <f>#REF!</f>
        <v>#REF!</v>
      </c>
      <c r="B11" s="73" t="e">
        <f>#REF!</f>
        <v>#REF!</v>
      </c>
      <c r="C11" s="73" t="e">
        <f>#REF!</f>
        <v>#REF!</v>
      </c>
      <c r="D11" s="74" t="str">
        <f t="shared" ca="1" si="6"/>
        <v>11_Коми_отчет_4 кв_2013.xlsm</v>
      </c>
      <c r="E11" s="75" t="str">
        <f t="shared" ca="1" si="7"/>
        <v>4 кв_2013.</v>
      </c>
      <c r="F11" s="76" t="e">
        <f>#REF!</f>
        <v>#REF!</v>
      </c>
      <c r="G11" s="54" t="e">
        <f>#REF!</f>
        <v>#REF!</v>
      </c>
      <c r="H11" s="77" t="e">
        <f>#REF!</f>
        <v>#REF!</v>
      </c>
      <c r="I11" s="77" t="e">
        <f>#REF!</f>
        <v>#REF!</v>
      </c>
      <c r="J11" s="52" t="e">
        <f>#REF!</f>
        <v>#REF!</v>
      </c>
      <c r="K11" s="53" t="e">
        <f>#REF!</f>
        <v>#REF!</v>
      </c>
      <c r="L11" s="53" t="e">
        <f>#REF!</f>
        <v>#REF!</v>
      </c>
      <c r="M11" s="54" t="e">
        <f>#REF!</f>
        <v>#REF!</v>
      </c>
      <c r="N11" s="54" t="e">
        <f>#REF!</f>
        <v>#REF!</v>
      </c>
      <c r="O11" s="53" t="e">
        <f>#REF!</f>
        <v>#REF!</v>
      </c>
      <c r="P11" s="53" t="e">
        <f>#REF!</f>
        <v>#REF!</v>
      </c>
      <c r="Q11" s="53" t="e">
        <f>#REF!</f>
        <v>#REF!</v>
      </c>
      <c r="R11" s="53" t="e">
        <f>#REF!</f>
        <v>#REF!</v>
      </c>
      <c r="S11" s="55" t="e">
        <f>#REF!</f>
        <v>#REF!</v>
      </c>
      <c r="T11" s="52" t="e">
        <f>#REF!</f>
        <v>#REF!</v>
      </c>
      <c r="U11" s="53" t="e">
        <f>#REF!</f>
        <v>#REF!</v>
      </c>
      <c r="V11" s="53" t="e">
        <f>#REF!</f>
        <v>#REF!</v>
      </c>
      <c r="W11" s="54" t="e">
        <f>#REF!</f>
        <v>#REF!</v>
      </c>
      <c r="X11" s="54" t="e">
        <f>#REF!</f>
        <v>#REF!</v>
      </c>
      <c r="Y11" s="53" t="e">
        <f>#REF!</f>
        <v>#REF!</v>
      </c>
      <c r="Z11" s="53" t="e">
        <f>#REF!</f>
        <v>#REF!</v>
      </c>
      <c r="AA11" s="53" t="e">
        <f>#REF!</f>
        <v>#REF!</v>
      </c>
      <c r="AB11" s="53" t="e">
        <f>#REF!</f>
        <v>#REF!</v>
      </c>
      <c r="AC11" s="55" t="e">
        <f>#REF!</f>
        <v>#REF!</v>
      </c>
      <c r="AD11" s="156" t="e">
        <f>#REF!</f>
        <v>#REF!</v>
      </c>
      <c r="AE11" s="146" t="e">
        <f t="shared" si="0"/>
        <v>#REF!</v>
      </c>
      <c r="AF11" s="146" t="e">
        <f t="shared" si="1"/>
        <v>#REF!</v>
      </c>
      <c r="AG11" s="146" t="e">
        <f t="shared" si="2"/>
        <v>#REF!</v>
      </c>
      <c r="AH11" s="153" t="e">
        <f t="shared" si="3"/>
        <v>#REF!</v>
      </c>
      <c r="AI11" s="147" t="e">
        <f t="shared" si="4"/>
        <v>#REF!</v>
      </c>
      <c r="AJ11" s="148" t="e">
        <f t="shared" si="5"/>
        <v>#REF!</v>
      </c>
    </row>
    <row r="12" spans="1:36" ht="13.5">
      <c r="A12" s="72" t="e">
        <f>#REF!</f>
        <v>#REF!</v>
      </c>
      <c r="B12" s="73" t="e">
        <f>#REF!</f>
        <v>#REF!</v>
      </c>
      <c r="C12" s="73" t="e">
        <f>#REF!</f>
        <v>#REF!</v>
      </c>
      <c r="D12" s="74" t="str">
        <f t="shared" ca="1" si="6"/>
        <v>11_Коми_отчет_4 кв_2013.xlsm</v>
      </c>
      <c r="E12" s="75" t="str">
        <f t="shared" ca="1" si="7"/>
        <v>4 кв_2013.</v>
      </c>
      <c r="F12" s="76" t="e">
        <f>#REF!</f>
        <v>#REF!</v>
      </c>
      <c r="G12" s="54" t="e">
        <f>#REF!</f>
        <v>#REF!</v>
      </c>
      <c r="H12" s="77" t="e">
        <f>#REF!</f>
        <v>#REF!</v>
      </c>
      <c r="I12" s="77" t="e">
        <f>#REF!</f>
        <v>#REF!</v>
      </c>
      <c r="J12" s="52" t="e">
        <f>#REF!</f>
        <v>#REF!</v>
      </c>
      <c r="K12" s="53" t="e">
        <f>#REF!</f>
        <v>#REF!</v>
      </c>
      <c r="L12" s="53" t="e">
        <f>#REF!</f>
        <v>#REF!</v>
      </c>
      <c r="M12" s="54" t="e">
        <f>#REF!</f>
        <v>#REF!</v>
      </c>
      <c r="N12" s="54" t="e">
        <f>#REF!</f>
        <v>#REF!</v>
      </c>
      <c r="O12" s="53" t="e">
        <f>#REF!</f>
        <v>#REF!</v>
      </c>
      <c r="P12" s="53" t="e">
        <f>#REF!</f>
        <v>#REF!</v>
      </c>
      <c r="Q12" s="53" t="e">
        <f>#REF!</f>
        <v>#REF!</v>
      </c>
      <c r="R12" s="53" t="e">
        <f>#REF!</f>
        <v>#REF!</v>
      </c>
      <c r="S12" s="55" t="e">
        <f>#REF!</f>
        <v>#REF!</v>
      </c>
      <c r="T12" s="52" t="e">
        <f>#REF!</f>
        <v>#REF!</v>
      </c>
      <c r="U12" s="53" t="e">
        <f>#REF!</f>
        <v>#REF!</v>
      </c>
      <c r="V12" s="53" t="e">
        <f>#REF!</f>
        <v>#REF!</v>
      </c>
      <c r="W12" s="54" t="e">
        <f>#REF!</f>
        <v>#REF!</v>
      </c>
      <c r="X12" s="54" t="e">
        <f>#REF!</f>
        <v>#REF!</v>
      </c>
      <c r="Y12" s="53" t="e">
        <f>#REF!</f>
        <v>#REF!</v>
      </c>
      <c r="Z12" s="53" t="e">
        <f>#REF!</f>
        <v>#REF!</v>
      </c>
      <c r="AA12" s="53" t="e">
        <f>#REF!</f>
        <v>#REF!</v>
      </c>
      <c r="AB12" s="53" t="e">
        <f>#REF!</f>
        <v>#REF!</v>
      </c>
      <c r="AC12" s="55" t="e">
        <f>#REF!</f>
        <v>#REF!</v>
      </c>
      <c r="AD12" s="156" t="e">
        <f>#REF!</f>
        <v>#REF!</v>
      </c>
      <c r="AE12" s="146" t="e">
        <f t="shared" si="0"/>
        <v>#REF!</v>
      </c>
      <c r="AF12" s="146" t="e">
        <f t="shared" si="1"/>
        <v>#REF!</v>
      </c>
      <c r="AG12" s="146" t="e">
        <f t="shared" si="2"/>
        <v>#REF!</v>
      </c>
      <c r="AH12" s="153" t="e">
        <f t="shared" si="3"/>
        <v>#REF!</v>
      </c>
      <c r="AI12" s="147" t="e">
        <f t="shared" si="4"/>
        <v>#REF!</v>
      </c>
      <c r="AJ12" s="148" t="e">
        <f t="shared" si="5"/>
        <v>#REF!</v>
      </c>
    </row>
    <row r="13" spans="1:36" ht="13.5">
      <c r="A13" s="72" t="e">
        <f>#REF!</f>
        <v>#REF!</v>
      </c>
      <c r="B13" s="73" t="e">
        <f>#REF!</f>
        <v>#REF!</v>
      </c>
      <c r="C13" s="73" t="e">
        <f>#REF!</f>
        <v>#REF!</v>
      </c>
      <c r="D13" s="74" t="str">
        <f t="shared" ca="1" si="6"/>
        <v>11_Коми_отчет_4 кв_2013.xlsm</v>
      </c>
      <c r="E13" s="75" t="str">
        <f t="shared" ca="1" si="7"/>
        <v>4 кв_2013.</v>
      </c>
      <c r="F13" s="76" t="e">
        <f>#REF!</f>
        <v>#REF!</v>
      </c>
      <c r="G13" s="54" t="e">
        <f>#REF!</f>
        <v>#REF!</v>
      </c>
      <c r="H13" s="77" t="e">
        <f>#REF!</f>
        <v>#REF!</v>
      </c>
      <c r="I13" s="77" t="e">
        <f>#REF!</f>
        <v>#REF!</v>
      </c>
      <c r="J13" s="52" t="e">
        <f>#REF!</f>
        <v>#REF!</v>
      </c>
      <c r="K13" s="53" t="e">
        <f>#REF!</f>
        <v>#REF!</v>
      </c>
      <c r="L13" s="53" t="e">
        <f>#REF!</f>
        <v>#REF!</v>
      </c>
      <c r="M13" s="54" t="e">
        <f>#REF!</f>
        <v>#REF!</v>
      </c>
      <c r="N13" s="54" t="e">
        <f>#REF!</f>
        <v>#REF!</v>
      </c>
      <c r="O13" s="53" t="e">
        <f>#REF!</f>
        <v>#REF!</v>
      </c>
      <c r="P13" s="53" t="e">
        <f>#REF!</f>
        <v>#REF!</v>
      </c>
      <c r="Q13" s="53" t="e">
        <f>#REF!</f>
        <v>#REF!</v>
      </c>
      <c r="R13" s="53" t="e">
        <f>#REF!</f>
        <v>#REF!</v>
      </c>
      <c r="S13" s="55" t="e">
        <f>#REF!</f>
        <v>#REF!</v>
      </c>
      <c r="T13" s="52" t="e">
        <f>#REF!</f>
        <v>#REF!</v>
      </c>
      <c r="U13" s="53" t="e">
        <f>#REF!</f>
        <v>#REF!</v>
      </c>
      <c r="V13" s="53" t="e">
        <f>#REF!</f>
        <v>#REF!</v>
      </c>
      <c r="W13" s="54" t="e">
        <f>#REF!</f>
        <v>#REF!</v>
      </c>
      <c r="X13" s="54" t="e">
        <f>#REF!</f>
        <v>#REF!</v>
      </c>
      <c r="Y13" s="53" t="e">
        <f>#REF!</f>
        <v>#REF!</v>
      </c>
      <c r="Z13" s="53" t="e">
        <f>#REF!</f>
        <v>#REF!</v>
      </c>
      <c r="AA13" s="53" t="e">
        <f>#REF!</f>
        <v>#REF!</v>
      </c>
      <c r="AB13" s="53" t="e">
        <f>#REF!</f>
        <v>#REF!</v>
      </c>
      <c r="AC13" s="55" t="e">
        <f>#REF!</f>
        <v>#REF!</v>
      </c>
      <c r="AD13" s="156" t="e">
        <f>#REF!</f>
        <v>#REF!</v>
      </c>
      <c r="AE13" s="146" t="e">
        <f t="shared" si="0"/>
        <v>#REF!</v>
      </c>
      <c r="AF13" s="146" t="e">
        <f t="shared" si="1"/>
        <v>#REF!</v>
      </c>
      <c r="AG13" s="146" t="e">
        <f t="shared" si="2"/>
        <v>#REF!</v>
      </c>
      <c r="AH13" s="153" t="e">
        <f t="shared" si="3"/>
        <v>#REF!</v>
      </c>
      <c r="AI13" s="147" t="e">
        <f t="shared" si="4"/>
        <v>#REF!</v>
      </c>
      <c r="AJ13" s="148" t="e">
        <f t="shared" si="5"/>
        <v>#REF!</v>
      </c>
    </row>
    <row r="14" spans="1:36" ht="13.5">
      <c r="A14" s="72" t="e">
        <f>#REF!</f>
        <v>#REF!</v>
      </c>
      <c r="B14" s="73" t="e">
        <f>#REF!</f>
        <v>#REF!</v>
      </c>
      <c r="C14" s="73" t="e">
        <f>#REF!</f>
        <v>#REF!</v>
      </c>
      <c r="D14" s="74" t="str">
        <f t="shared" ca="1" si="6"/>
        <v>11_Коми_отчет_4 кв_2013.xlsm</v>
      </c>
      <c r="E14" s="75" t="str">
        <f t="shared" ca="1" si="7"/>
        <v>4 кв_2013.</v>
      </c>
      <c r="F14" s="76" t="e">
        <f>#REF!</f>
        <v>#REF!</v>
      </c>
      <c r="G14" s="54" t="e">
        <f>#REF!</f>
        <v>#REF!</v>
      </c>
      <c r="H14" s="77" t="e">
        <f>#REF!</f>
        <v>#REF!</v>
      </c>
      <c r="I14" s="77" t="e">
        <f>#REF!</f>
        <v>#REF!</v>
      </c>
      <c r="J14" s="52" t="e">
        <f>#REF!</f>
        <v>#REF!</v>
      </c>
      <c r="K14" s="53" t="e">
        <f>#REF!</f>
        <v>#REF!</v>
      </c>
      <c r="L14" s="53" t="e">
        <f>#REF!</f>
        <v>#REF!</v>
      </c>
      <c r="M14" s="54" t="e">
        <f>#REF!</f>
        <v>#REF!</v>
      </c>
      <c r="N14" s="54" t="e">
        <f>#REF!</f>
        <v>#REF!</v>
      </c>
      <c r="O14" s="53" t="e">
        <f>#REF!</f>
        <v>#REF!</v>
      </c>
      <c r="P14" s="53" t="e">
        <f>#REF!</f>
        <v>#REF!</v>
      </c>
      <c r="Q14" s="53" t="e">
        <f>#REF!</f>
        <v>#REF!</v>
      </c>
      <c r="R14" s="53" t="e">
        <f>#REF!</f>
        <v>#REF!</v>
      </c>
      <c r="S14" s="55" t="e">
        <f>#REF!</f>
        <v>#REF!</v>
      </c>
      <c r="T14" s="52" t="e">
        <f>#REF!</f>
        <v>#REF!</v>
      </c>
      <c r="U14" s="53" t="e">
        <f>#REF!</f>
        <v>#REF!</v>
      </c>
      <c r="V14" s="53" t="e">
        <f>#REF!</f>
        <v>#REF!</v>
      </c>
      <c r="W14" s="54" t="e">
        <f>#REF!</f>
        <v>#REF!</v>
      </c>
      <c r="X14" s="54" t="e">
        <f>#REF!</f>
        <v>#REF!</v>
      </c>
      <c r="Y14" s="53" t="e">
        <f>#REF!</f>
        <v>#REF!</v>
      </c>
      <c r="Z14" s="53" t="e">
        <f>#REF!</f>
        <v>#REF!</v>
      </c>
      <c r="AA14" s="53" t="e">
        <f>#REF!</f>
        <v>#REF!</v>
      </c>
      <c r="AB14" s="53" t="e">
        <f>#REF!</f>
        <v>#REF!</v>
      </c>
      <c r="AC14" s="55" t="e">
        <f>#REF!</f>
        <v>#REF!</v>
      </c>
      <c r="AD14" s="156" t="e">
        <f>#REF!</f>
        <v>#REF!</v>
      </c>
      <c r="AE14" s="146" t="e">
        <f t="shared" si="0"/>
        <v>#REF!</v>
      </c>
      <c r="AF14" s="146" t="e">
        <f t="shared" si="1"/>
        <v>#REF!</v>
      </c>
      <c r="AG14" s="146" t="e">
        <f t="shared" si="2"/>
        <v>#REF!</v>
      </c>
      <c r="AH14" s="153" t="e">
        <f t="shared" si="3"/>
        <v>#REF!</v>
      </c>
      <c r="AI14" s="147" t="e">
        <f t="shared" si="4"/>
        <v>#REF!</v>
      </c>
      <c r="AJ14" s="148" t="e">
        <f t="shared" si="5"/>
        <v>#REF!</v>
      </c>
    </row>
    <row r="15" spans="1:36" ht="13.5">
      <c r="A15" s="72" t="e">
        <f>#REF!</f>
        <v>#REF!</v>
      </c>
      <c r="B15" s="73" t="e">
        <f>#REF!</f>
        <v>#REF!</v>
      </c>
      <c r="C15" s="73" t="e">
        <f>#REF!</f>
        <v>#REF!</v>
      </c>
      <c r="D15" s="74" t="str">
        <f t="shared" ca="1" si="6"/>
        <v>11_Коми_отчет_4 кв_2013.xlsm</v>
      </c>
      <c r="E15" s="75" t="str">
        <f t="shared" ca="1" si="7"/>
        <v>4 кв_2013.</v>
      </c>
      <c r="F15" s="76" t="e">
        <f>#REF!</f>
        <v>#REF!</v>
      </c>
      <c r="G15" s="54" t="e">
        <f>#REF!</f>
        <v>#REF!</v>
      </c>
      <c r="H15" s="77" t="e">
        <f>#REF!</f>
        <v>#REF!</v>
      </c>
      <c r="I15" s="77" t="e">
        <f>#REF!</f>
        <v>#REF!</v>
      </c>
      <c r="J15" s="52" t="e">
        <f>#REF!</f>
        <v>#REF!</v>
      </c>
      <c r="K15" s="53" t="e">
        <f>#REF!</f>
        <v>#REF!</v>
      </c>
      <c r="L15" s="53" t="e">
        <f>#REF!</f>
        <v>#REF!</v>
      </c>
      <c r="M15" s="54" t="e">
        <f>#REF!</f>
        <v>#REF!</v>
      </c>
      <c r="N15" s="54" t="e">
        <f>#REF!</f>
        <v>#REF!</v>
      </c>
      <c r="O15" s="53" t="e">
        <f>#REF!</f>
        <v>#REF!</v>
      </c>
      <c r="P15" s="53" t="e">
        <f>#REF!</f>
        <v>#REF!</v>
      </c>
      <c r="Q15" s="53" t="e">
        <f>#REF!</f>
        <v>#REF!</v>
      </c>
      <c r="R15" s="53" t="e">
        <f>#REF!</f>
        <v>#REF!</v>
      </c>
      <c r="S15" s="55" t="e">
        <f>#REF!</f>
        <v>#REF!</v>
      </c>
      <c r="T15" s="52" t="e">
        <f>#REF!</f>
        <v>#REF!</v>
      </c>
      <c r="U15" s="53" t="e">
        <f>#REF!</f>
        <v>#REF!</v>
      </c>
      <c r="V15" s="53" t="e">
        <f>#REF!</f>
        <v>#REF!</v>
      </c>
      <c r="W15" s="54" t="e">
        <f>#REF!</f>
        <v>#REF!</v>
      </c>
      <c r="X15" s="54" t="e">
        <f>#REF!</f>
        <v>#REF!</v>
      </c>
      <c r="Y15" s="53" t="e">
        <f>#REF!</f>
        <v>#REF!</v>
      </c>
      <c r="Z15" s="53" t="e">
        <f>#REF!</f>
        <v>#REF!</v>
      </c>
      <c r="AA15" s="53" t="e">
        <f>#REF!</f>
        <v>#REF!</v>
      </c>
      <c r="AB15" s="53" t="e">
        <f>#REF!</f>
        <v>#REF!</v>
      </c>
      <c r="AC15" s="55" t="e">
        <f>#REF!</f>
        <v>#REF!</v>
      </c>
      <c r="AD15" s="156" t="e">
        <f>#REF!</f>
        <v>#REF!</v>
      </c>
      <c r="AE15" s="146" t="e">
        <f t="shared" si="0"/>
        <v>#REF!</v>
      </c>
      <c r="AF15" s="146" t="e">
        <f t="shared" si="1"/>
        <v>#REF!</v>
      </c>
      <c r="AG15" s="146" t="e">
        <f t="shared" si="2"/>
        <v>#REF!</v>
      </c>
      <c r="AH15" s="153" t="e">
        <f t="shared" si="3"/>
        <v>#REF!</v>
      </c>
      <c r="AI15" s="147" t="e">
        <f t="shared" si="4"/>
        <v>#REF!</v>
      </c>
      <c r="AJ15" s="148" t="e">
        <f t="shared" si="5"/>
        <v>#REF!</v>
      </c>
    </row>
    <row r="16" spans="1:36" ht="13.5">
      <c r="A16" s="72" t="e">
        <f>#REF!</f>
        <v>#REF!</v>
      </c>
      <c r="B16" s="73" t="e">
        <f>#REF!</f>
        <v>#REF!</v>
      </c>
      <c r="C16" s="73" t="e">
        <f>#REF!</f>
        <v>#REF!</v>
      </c>
      <c r="D16" s="74" t="str">
        <f t="shared" ca="1" si="6"/>
        <v>11_Коми_отчет_4 кв_2013.xlsm</v>
      </c>
      <c r="E16" s="75" t="str">
        <f t="shared" ca="1" si="7"/>
        <v>4 кв_2013.</v>
      </c>
      <c r="F16" s="76" t="e">
        <f>#REF!</f>
        <v>#REF!</v>
      </c>
      <c r="G16" s="54" t="e">
        <f>#REF!</f>
        <v>#REF!</v>
      </c>
      <c r="H16" s="77" t="e">
        <f>#REF!</f>
        <v>#REF!</v>
      </c>
      <c r="I16" s="77" t="e">
        <f>#REF!</f>
        <v>#REF!</v>
      </c>
      <c r="J16" s="52" t="e">
        <f>#REF!</f>
        <v>#REF!</v>
      </c>
      <c r="K16" s="53" t="e">
        <f>#REF!</f>
        <v>#REF!</v>
      </c>
      <c r="L16" s="53" t="e">
        <f>#REF!</f>
        <v>#REF!</v>
      </c>
      <c r="M16" s="54" t="e">
        <f>#REF!</f>
        <v>#REF!</v>
      </c>
      <c r="N16" s="54" t="e">
        <f>#REF!</f>
        <v>#REF!</v>
      </c>
      <c r="O16" s="53" t="e">
        <f>#REF!</f>
        <v>#REF!</v>
      </c>
      <c r="P16" s="53" t="e">
        <f>#REF!</f>
        <v>#REF!</v>
      </c>
      <c r="Q16" s="53" t="e">
        <f>#REF!</f>
        <v>#REF!</v>
      </c>
      <c r="R16" s="53" t="e">
        <f>#REF!</f>
        <v>#REF!</v>
      </c>
      <c r="S16" s="55" t="e">
        <f>#REF!</f>
        <v>#REF!</v>
      </c>
      <c r="T16" s="52" t="e">
        <f>#REF!</f>
        <v>#REF!</v>
      </c>
      <c r="U16" s="53" t="e">
        <f>#REF!</f>
        <v>#REF!</v>
      </c>
      <c r="V16" s="53" t="e">
        <f>#REF!</f>
        <v>#REF!</v>
      </c>
      <c r="W16" s="54" t="e">
        <f>#REF!</f>
        <v>#REF!</v>
      </c>
      <c r="X16" s="54" t="e">
        <f>#REF!</f>
        <v>#REF!</v>
      </c>
      <c r="Y16" s="53" t="e">
        <f>#REF!</f>
        <v>#REF!</v>
      </c>
      <c r="Z16" s="53" t="e">
        <f>#REF!</f>
        <v>#REF!</v>
      </c>
      <c r="AA16" s="53" t="e">
        <f>#REF!</f>
        <v>#REF!</v>
      </c>
      <c r="AB16" s="53" t="e">
        <f>#REF!</f>
        <v>#REF!</v>
      </c>
      <c r="AC16" s="55" t="e">
        <f>#REF!</f>
        <v>#REF!</v>
      </c>
      <c r="AD16" s="156" t="e">
        <f>#REF!</f>
        <v>#REF!</v>
      </c>
      <c r="AE16" s="146" t="e">
        <f t="shared" si="0"/>
        <v>#REF!</v>
      </c>
      <c r="AF16" s="146" t="e">
        <f t="shared" si="1"/>
        <v>#REF!</v>
      </c>
      <c r="AG16" s="146" t="e">
        <f t="shared" si="2"/>
        <v>#REF!</v>
      </c>
      <c r="AH16" s="153" t="e">
        <f t="shared" si="3"/>
        <v>#REF!</v>
      </c>
      <c r="AI16" s="147" t="e">
        <f t="shared" si="4"/>
        <v>#REF!</v>
      </c>
      <c r="AJ16" s="148" t="e">
        <f t="shared" si="5"/>
        <v>#REF!</v>
      </c>
    </row>
    <row r="17" spans="1:36" ht="13.5">
      <c r="A17" s="72" t="e">
        <f>#REF!</f>
        <v>#REF!</v>
      </c>
      <c r="B17" s="73" t="e">
        <f>#REF!</f>
        <v>#REF!</v>
      </c>
      <c r="C17" s="73" t="e">
        <f>#REF!</f>
        <v>#REF!</v>
      </c>
      <c r="D17" s="74" t="str">
        <f t="shared" ca="1" si="6"/>
        <v>11_Коми_отчет_4 кв_2013.xlsm</v>
      </c>
      <c r="E17" s="75" t="str">
        <f t="shared" ca="1" si="7"/>
        <v>4 кв_2013.</v>
      </c>
      <c r="F17" s="76" t="e">
        <f>#REF!</f>
        <v>#REF!</v>
      </c>
      <c r="G17" s="54" t="e">
        <f>#REF!</f>
        <v>#REF!</v>
      </c>
      <c r="H17" s="77" t="e">
        <f>#REF!</f>
        <v>#REF!</v>
      </c>
      <c r="I17" s="77" t="e">
        <f>#REF!</f>
        <v>#REF!</v>
      </c>
      <c r="J17" s="52" t="e">
        <f>#REF!</f>
        <v>#REF!</v>
      </c>
      <c r="K17" s="53" t="e">
        <f>#REF!</f>
        <v>#REF!</v>
      </c>
      <c r="L17" s="53" t="e">
        <f>#REF!</f>
        <v>#REF!</v>
      </c>
      <c r="M17" s="54" t="e">
        <f>#REF!</f>
        <v>#REF!</v>
      </c>
      <c r="N17" s="54" t="e">
        <f>#REF!</f>
        <v>#REF!</v>
      </c>
      <c r="O17" s="53" t="e">
        <f>#REF!</f>
        <v>#REF!</v>
      </c>
      <c r="P17" s="53" t="e">
        <f>#REF!</f>
        <v>#REF!</v>
      </c>
      <c r="Q17" s="53" t="e">
        <f>#REF!</f>
        <v>#REF!</v>
      </c>
      <c r="R17" s="53" t="e">
        <f>#REF!</f>
        <v>#REF!</v>
      </c>
      <c r="S17" s="55" t="e">
        <f>#REF!</f>
        <v>#REF!</v>
      </c>
      <c r="T17" s="52" t="e">
        <f>#REF!</f>
        <v>#REF!</v>
      </c>
      <c r="U17" s="53" t="e">
        <f>#REF!</f>
        <v>#REF!</v>
      </c>
      <c r="V17" s="53" t="e">
        <f>#REF!</f>
        <v>#REF!</v>
      </c>
      <c r="W17" s="54" t="e">
        <f>#REF!</f>
        <v>#REF!</v>
      </c>
      <c r="X17" s="54" t="e">
        <f>#REF!</f>
        <v>#REF!</v>
      </c>
      <c r="Y17" s="53" t="e">
        <f>#REF!</f>
        <v>#REF!</v>
      </c>
      <c r="Z17" s="53" t="e">
        <f>#REF!</f>
        <v>#REF!</v>
      </c>
      <c r="AA17" s="53" t="e">
        <f>#REF!</f>
        <v>#REF!</v>
      </c>
      <c r="AB17" s="53" t="e">
        <f>#REF!</f>
        <v>#REF!</v>
      </c>
      <c r="AC17" s="55" t="e">
        <f>#REF!</f>
        <v>#REF!</v>
      </c>
      <c r="AD17" s="156" t="e">
        <f>#REF!</f>
        <v>#REF!</v>
      </c>
      <c r="AE17" s="146" t="e">
        <f t="shared" si="0"/>
        <v>#REF!</v>
      </c>
      <c r="AF17" s="146" t="e">
        <f t="shared" si="1"/>
        <v>#REF!</v>
      </c>
      <c r="AG17" s="146" t="e">
        <f t="shared" si="2"/>
        <v>#REF!</v>
      </c>
      <c r="AH17" s="153" t="e">
        <f t="shared" si="3"/>
        <v>#REF!</v>
      </c>
      <c r="AI17" s="147" t="e">
        <f t="shared" si="4"/>
        <v>#REF!</v>
      </c>
      <c r="AJ17" s="148" t="e">
        <f t="shared" si="5"/>
        <v>#REF!</v>
      </c>
    </row>
    <row r="18" spans="1:36" ht="13.5">
      <c r="A18" s="72" t="e">
        <f>#REF!</f>
        <v>#REF!</v>
      </c>
      <c r="B18" s="73" t="e">
        <f>#REF!</f>
        <v>#REF!</v>
      </c>
      <c r="C18" s="73" t="e">
        <f>#REF!</f>
        <v>#REF!</v>
      </c>
      <c r="D18" s="74" t="str">
        <f t="shared" ca="1" si="6"/>
        <v>11_Коми_отчет_4 кв_2013.xlsm</v>
      </c>
      <c r="E18" s="75" t="str">
        <f t="shared" ca="1" si="7"/>
        <v>4 кв_2013.</v>
      </c>
      <c r="F18" s="76" t="e">
        <f>#REF!</f>
        <v>#REF!</v>
      </c>
      <c r="G18" s="54" t="e">
        <f>#REF!</f>
        <v>#REF!</v>
      </c>
      <c r="H18" s="77" t="e">
        <f>#REF!</f>
        <v>#REF!</v>
      </c>
      <c r="I18" s="77" t="e">
        <f>#REF!</f>
        <v>#REF!</v>
      </c>
      <c r="J18" s="52" t="e">
        <f>#REF!</f>
        <v>#REF!</v>
      </c>
      <c r="K18" s="53" t="e">
        <f>#REF!</f>
        <v>#REF!</v>
      </c>
      <c r="L18" s="53" t="e">
        <f>#REF!</f>
        <v>#REF!</v>
      </c>
      <c r="M18" s="54" t="e">
        <f>#REF!</f>
        <v>#REF!</v>
      </c>
      <c r="N18" s="54" t="e">
        <f>#REF!</f>
        <v>#REF!</v>
      </c>
      <c r="O18" s="53" t="e">
        <f>#REF!</f>
        <v>#REF!</v>
      </c>
      <c r="P18" s="53" t="e">
        <f>#REF!</f>
        <v>#REF!</v>
      </c>
      <c r="Q18" s="53" t="e">
        <f>#REF!</f>
        <v>#REF!</v>
      </c>
      <c r="R18" s="53" t="e">
        <f>#REF!</f>
        <v>#REF!</v>
      </c>
      <c r="S18" s="55" t="e">
        <f>#REF!</f>
        <v>#REF!</v>
      </c>
      <c r="T18" s="52" t="e">
        <f>#REF!</f>
        <v>#REF!</v>
      </c>
      <c r="U18" s="53" t="e">
        <f>#REF!</f>
        <v>#REF!</v>
      </c>
      <c r="V18" s="53" t="e">
        <f>#REF!</f>
        <v>#REF!</v>
      </c>
      <c r="W18" s="54" t="e">
        <f>#REF!</f>
        <v>#REF!</v>
      </c>
      <c r="X18" s="54" t="e">
        <f>#REF!</f>
        <v>#REF!</v>
      </c>
      <c r="Y18" s="53" t="e">
        <f>#REF!</f>
        <v>#REF!</v>
      </c>
      <c r="Z18" s="53" t="e">
        <f>#REF!</f>
        <v>#REF!</v>
      </c>
      <c r="AA18" s="53" t="e">
        <f>#REF!</f>
        <v>#REF!</v>
      </c>
      <c r="AB18" s="53" t="e">
        <f>#REF!</f>
        <v>#REF!</v>
      </c>
      <c r="AC18" s="55" t="e">
        <f>#REF!</f>
        <v>#REF!</v>
      </c>
      <c r="AD18" s="156" t="e">
        <f>#REF!</f>
        <v>#REF!</v>
      </c>
      <c r="AE18" s="146" t="e">
        <f t="shared" si="0"/>
        <v>#REF!</v>
      </c>
      <c r="AF18" s="146" t="e">
        <f t="shared" si="1"/>
        <v>#REF!</v>
      </c>
      <c r="AG18" s="146" t="e">
        <f t="shared" si="2"/>
        <v>#REF!</v>
      </c>
      <c r="AH18" s="153" t="e">
        <f t="shared" si="3"/>
        <v>#REF!</v>
      </c>
      <c r="AI18" s="147" t="e">
        <f t="shared" si="4"/>
        <v>#REF!</v>
      </c>
      <c r="AJ18" s="148" t="e">
        <f t="shared" si="5"/>
        <v>#REF!</v>
      </c>
    </row>
    <row r="19" spans="1:36" ht="13.5">
      <c r="A19" s="72" t="e">
        <f>#REF!</f>
        <v>#REF!</v>
      </c>
      <c r="B19" s="73" t="e">
        <f>#REF!</f>
        <v>#REF!</v>
      </c>
      <c r="C19" s="73" t="e">
        <f>#REF!</f>
        <v>#REF!</v>
      </c>
      <c r="D19" s="74" t="str">
        <f t="shared" ca="1" si="6"/>
        <v>11_Коми_отчет_4 кв_2013.xlsm</v>
      </c>
      <c r="E19" s="75" t="str">
        <f t="shared" ca="1" si="7"/>
        <v>4 кв_2013.</v>
      </c>
      <c r="F19" s="76" t="e">
        <f>#REF!</f>
        <v>#REF!</v>
      </c>
      <c r="G19" s="54" t="e">
        <f>#REF!</f>
        <v>#REF!</v>
      </c>
      <c r="H19" s="77" t="e">
        <f>#REF!</f>
        <v>#REF!</v>
      </c>
      <c r="I19" s="77" t="e">
        <f>#REF!</f>
        <v>#REF!</v>
      </c>
      <c r="J19" s="52" t="e">
        <f>#REF!</f>
        <v>#REF!</v>
      </c>
      <c r="K19" s="53" t="e">
        <f>#REF!</f>
        <v>#REF!</v>
      </c>
      <c r="L19" s="53" t="e">
        <f>#REF!</f>
        <v>#REF!</v>
      </c>
      <c r="M19" s="54" t="e">
        <f>#REF!</f>
        <v>#REF!</v>
      </c>
      <c r="N19" s="54" t="e">
        <f>#REF!</f>
        <v>#REF!</v>
      </c>
      <c r="O19" s="53" t="e">
        <f>#REF!</f>
        <v>#REF!</v>
      </c>
      <c r="P19" s="53" t="e">
        <f>#REF!</f>
        <v>#REF!</v>
      </c>
      <c r="Q19" s="53" t="e">
        <f>#REF!</f>
        <v>#REF!</v>
      </c>
      <c r="R19" s="53" t="e">
        <f>#REF!</f>
        <v>#REF!</v>
      </c>
      <c r="S19" s="55" t="e">
        <f>#REF!</f>
        <v>#REF!</v>
      </c>
      <c r="T19" s="52" t="e">
        <f>#REF!</f>
        <v>#REF!</v>
      </c>
      <c r="U19" s="53" t="e">
        <f>#REF!</f>
        <v>#REF!</v>
      </c>
      <c r="V19" s="53" t="e">
        <f>#REF!</f>
        <v>#REF!</v>
      </c>
      <c r="W19" s="54" t="e">
        <f>#REF!</f>
        <v>#REF!</v>
      </c>
      <c r="X19" s="54" t="e">
        <f>#REF!</f>
        <v>#REF!</v>
      </c>
      <c r="Y19" s="53" t="e">
        <f>#REF!</f>
        <v>#REF!</v>
      </c>
      <c r="Z19" s="53" t="e">
        <f>#REF!</f>
        <v>#REF!</v>
      </c>
      <c r="AA19" s="53" t="e">
        <f>#REF!</f>
        <v>#REF!</v>
      </c>
      <c r="AB19" s="53" t="e">
        <f>#REF!</f>
        <v>#REF!</v>
      </c>
      <c r="AC19" s="55" t="e">
        <f>#REF!</f>
        <v>#REF!</v>
      </c>
      <c r="AD19" s="156" t="e">
        <f>#REF!</f>
        <v>#REF!</v>
      </c>
      <c r="AE19" s="146" t="e">
        <f t="shared" si="0"/>
        <v>#REF!</v>
      </c>
      <c r="AF19" s="146" t="e">
        <f t="shared" si="1"/>
        <v>#REF!</v>
      </c>
      <c r="AG19" s="146" t="e">
        <f t="shared" si="2"/>
        <v>#REF!</v>
      </c>
      <c r="AH19" s="153" t="e">
        <f t="shared" si="3"/>
        <v>#REF!</v>
      </c>
      <c r="AI19" s="147" t="e">
        <f t="shared" si="4"/>
        <v>#REF!</v>
      </c>
      <c r="AJ19" s="148" t="e">
        <f t="shared" si="5"/>
        <v>#REF!</v>
      </c>
    </row>
    <row r="20" spans="1:36" ht="13.5">
      <c r="A20" s="72" t="e">
        <f>#REF!</f>
        <v>#REF!</v>
      </c>
      <c r="B20" s="73" t="e">
        <f>#REF!</f>
        <v>#REF!</v>
      </c>
      <c r="C20" s="73" t="e">
        <f>#REF!</f>
        <v>#REF!</v>
      </c>
      <c r="D20" s="74" t="str">
        <f t="shared" ca="1" si="6"/>
        <v>11_Коми_отчет_4 кв_2013.xlsm</v>
      </c>
      <c r="E20" s="75" t="str">
        <f t="shared" ca="1" si="7"/>
        <v>4 кв_2013.</v>
      </c>
      <c r="F20" s="76" t="e">
        <f>#REF!</f>
        <v>#REF!</v>
      </c>
      <c r="G20" s="54" t="e">
        <f>#REF!</f>
        <v>#REF!</v>
      </c>
      <c r="H20" s="77" t="e">
        <f>#REF!</f>
        <v>#REF!</v>
      </c>
      <c r="I20" s="77" t="e">
        <f>#REF!</f>
        <v>#REF!</v>
      </c>
      <c r="J20" s="52" t="e">
        <f>#REF!</f>
        <v>#REF!</v>
      </c>
      <c r="K20" s="53" t="e">
        <f>#REF!</f>
        <v>#REF!</v>
      </c>
      <c r="L20" s="53" t="e">
        <f>#REF!</f>
        <v>#REF!</v>
      </c>
      <c r="M20" s="54" t="e">
        <f>#REF!</f>
        <v>#REF!</v>
      </c>
      <c r="N20" s="54" t="e">
        <f>#REF!</f>
        <v>#REF!</v>
      </c>
      <c r="O20" s="53" t="e">
        <f>#REF!</f>
        <v>#REF!</v>
      </c>
      <c r="P20" s="53" t="e">
        <f>#REF!</f>
        <v>#REF!</v>
      </c>
      <c r="Q20" s="53" t="e">
        <f>#REF!</f>
        <v>#REF!</v>
      </c>
      <c r="R20" s="53" t="e">
        <f>#REF!</f>
        <v>#REF!</v>
      </c>
      <c r="S20" s="55" t="e">
        <f>#REF!</f>
        <v>#REF!</v>
      </c>
      <c r="T20" s="52" t="e">
        <f>#REF!</f>
        <v>#REF!</v>
      </c>
      <c r="U20" s="53" t="e">
        <f>#REF!</f>
        <v>#REF!</v>
      </c>
      <c r="V20" s="53" t="e">
        <f>#REF!</f>
        <v>#REF!</v>
      </c>
      <c r="W20" s="54" t="e">
        <f>#REF!</f>
        <v>#REF!</v>
      </c>
      <c r="X20" s="54" t="e">
        <f>#REF!</f>
        <v>#REF!</v>
      </c>
      <c r="Y20" s="53" t="e">
        <f>#REF!</f>
        <v>#REF!</v>
      </c>
      <c r="Z20" s="53" t="e">
        <f>#REF!</f>
        <v>#REF!</v>
      </c>
      <c r="AA20" s="53" t="e">
        <f>#REF!</f>
        <v>#REF!</v>
      </c>
      <c r="AB20" s="53" t="e">
        <f>#REF!</f>
        <v>#REF!</v>
      </c>
      <c r="AC20" s="55" t="e">
        <f>#REF!</f>
        <v>#REF!</v>
      </c>
      <c r="AD20" s="156" t="e">
        <f>#REF!</f>
        <v>#REF!</v>
      </c>
      <c r="AE20" s="146" t="e">
        <f t="shared" si="0"/>
        <v>#REF!</v>
      </c>
      <c r="AF20" s="146" t="e">
        <f t="shared" si="1"/>
        <v>#REF!</v>
      </c>
      <c r="AG20" s="146" t="e">
        <f t="shared" si="2"/>
        <v>#REF!</v>
      </c>
      <c r="AH20" s="153" t="e">
        <f t="shared" si="3"/>
        <v>#REF!</v>
      </c>
      <c r="AI20" s="147" t="e">
        <f t="shared" si="4"/>
        <v>#REF!</v>
      </c>
      <c r="AJ20" s="148" t="e">
        <f t="shared" si="5"/>
        <v>#REF!</v>
      </c>
    </row>
    <row r="21" spans="1:36" ht="13.5">
      <c r="A21" s="72" t="e">
        <f>#REF!</f>
        <v>#REF!</v>
      </c>
      <c r="B21" s="73" t="e">
        <f>#REF!</f>
        <v>#REF!</v>
      </c>
      <c r="C21" s="73" t="e">
        <f>#REF!</f>
        <v>#REF!</v>
      </c>
      <c r="D21" s="74" t="str">
        <f t="shared" ca="1" si="6"/>
        <v>11_Коми_отчет_4 кв_2013.xlsm</v>
      </c>
      <c r="E21" s="75" t="str">
        <f t="shared" ca="1" si="7"/>
        <v>4 кв_2013.</v>
      </c>
      <c r="F21" s="76" t="e">
        <f>#REF!</f>
        <v>#REF!</v>
      </c>
      <c r="G21" s="54" t="e">
        <f>#REF!</f>
        <v>#REF!</v>
      </c>
      <c r="H21" s="77" t="e">
        <f>#REF!</f>
        <v>#REF!</v>
      </c>
      <c r="I21" s="77" t="e">
        <f>#REF!</f>
        <v>#REF!</v>
      </c>
      <c r="J21" s="52" t="e">
        <f>#REF!</f>
        <v>#REF!</v>
      </c>
      <c r="K21" s="53" t="e">
        <f>#REF!</f>
        <v>#REF!</v>
      </c>
      <c r="L21" s="53" t="e">
        <f>#REF!</f>
        <v>#REF!</v>
      </c>
      <c r="M21" s="54" t="e">
        <f>#REF!</f>
        <v>#REF!</v>
      </c>
      <c r="N21" s="54" t="e">
        <f>#REF!</f>
        <v>#REF!</v>
      </c>
      <c r="O21" s="53" t="e">
        <f>#REF!</f>
        <v>#REF!</v>
      </c>
      <c r="P21" s="53" t="e">
        <f>#REF!</f>
        <v>#REF!</v>
      </c>
      <c r="Q21" s="53" t="e">
        <f>#REF!</f>
        <v>#REF!</v>
      </c>
      <c r="R21" s="53" t="e">
        <f>#REF!</f>
        <v>#REF!</v>
      </c>
      <c r="S21" s="55" t="e">
        <f>#REF!</f>
        <v>#REF!</v>
      </c>
      <c r="T21" s="52" t="e">
        <f>#REF!</f>
        <v>#REF!</v>
      </c>
      <c r="U21" s="53" t="e">
        <f>#REF!</f>
        <v>#REF!</v>
      </c>
      <c r="V21" s="53" t="e">
        <f>#REF!</f>
        <v>#REF!</v>
      </c>
      <c r="W21" s="54" t="e">
        <f>#REF!</f>
        <v>#REF!</v>
      </c>
      <c r="X21" s="54" t="e">
        <f>#REF!</f>
        <v>#REF!</v>
      </c>
      <c r="Y21" s="53" t="e">
        <f>#REF!</f>
        <v>#REF!</v>
      </c>
      <c r="Z21" s="53" t="e">
        <f>#REF!</f>
        <v>#REF!</v>
      </c>
      <c r="AA21" s="53" t="e">
        <f>#REF!</f>
        <v>#REF!</v>
      </c>
      <c r="AB21" s="53" t="e">
        <f>#REF!</f>
        <v>#REF!</v>
      </c>
      <c r="AC21" s="55" t="e">
        <f>#REF!</f>
        <v>#REF!</v>
      </c>
      <c r="AD21" s="156" t="e">
        <f>#REF!</f>
        <v>#REF!</v>
      </c>
      <c r="AE21" s="146" t="e">
        <f t="shared" si="0"/>
        <v>#REF!</v>
      </c>
      <c r="AF21" s="146" t="e">
        <f t="shared" si="1"/>
        <v>#REF!</v>
      </c>
      <c r="AG21" s="146" t="e">
        <f t="shared" si="2"/>
        <v>#REF!</v>
      </c>
      <c r="AH21" s="153" t="e">
        <f t="shared" si="3"/>
        <v>#REF!</v>
      </c>
      <c r="AI21" s="147" t="e">
        <f t="shared" si="4"/>
        <v>#REF!</v>
      </c>
      <c r="AJ21" s="148" t="e">
        <f t="shared" si="5"/>
        <v>#REF!</v>
      </c>
    </row>
    <row r="22" spans="1:36" ht="13.5">
      <c r="A22" s="72" t="e">
        <f>#REF!</f>
        <v>#REF!</v>
      </c>
      <c r="B22" s="73" t="e">
        <f>#REF!</f>
        <v>#REF!</v>
      </c>
      <c r="C22" s="73" t="e">
        <f>#REF!</f>
        <v>#REF!</v>
      </c>
      <c r="D22" s="74" t="str">
        <f t="shared" ca="1" si="6"/>
        <v>11_Коми_отчет_4 кв_2013.xlsm</v>
      </c>
      <c r="E22" s="75" t="str">
        <f t="shared" ca="1" si="7"/>
        <v>4 кв_2013.</v>
      </c>
      <c r="F22" s="76" t="e">
        <f>#REF!</f>
        <v>#REF!</v>
      </c>
      <c r="G22" s="54" t="e">
        <f>#REF!</f>
        <v>#REF!</v>
      </c>
      <c r="H22" s="77" t="e">
        <f>#REF!</f>
        <v>#REF!</v>
      </c>
      <c r="I22" s="77" t="e">
        <f>#REF!</f>
        <v>#REF!</v>
      </c>
      <c r="J22" s="52" t="e">
        <f>#REF!</f>
        <v>#REF!</v>
      </c>
      <c r="K22" s="53" t="e">
        <f>#REF!</f>
        <v>#REF!</v>
      </c>
      <c r="L22" s="53" t="e">
        <f>#REF!</f>
        <v>#REF!</v>
      </c>
      <c r="M22" s="54" t="e">
        <f>#REF!</f>
        <v>#REF!</v>
      </c>
      <c r="N22" s="54" t="e">
        <f>#REF!</f>
        <v>#REF!</v>
      </c>
      <c r="O22" s="53" t="e">
        <f>#REF!</f>
        <v>#REF!</v>
      </c>
      <c r="P22" s="53" t="e">
        <f>#REF!</f>
        <v>#REF!</v>
      </c>
      <c r="Q22" s="53" t="e">
        <f>#REF!</f>
        <v>#REF!</v>
      </c>
      <c r="R22" s="53" t="e">
        <f>#REF!</f>
        <v>#REF!</v>
      </c>
      <c r="S22" s="55" t="e">
        <f>#REF!</f>
        <v>#REF!</v>
      </c>
      <c r="T22" s="52" t="e">
        <f>#REF!</f>
        <v>#REF!</v>
      </c>
      <c r="U22" s="53" t="e">
        <f>#REF!</f>
        <v>#REF!</v>
      </c>
      <c r="V22" s="53" t="e">
        <f>#REF!</f>
        <v>#REF!</v>
      </c>
      <c r="W22" s="54" t="e">
        <f>#REF!</f>
        <v>#REF!</v>
      </c>
      <c r="X22" s="54" t="e">
        <f>#REF!</f>
        <v>#REF!</v>
      </c>
      <c r="Y22" s="53" t="e">
        <f>#REF!</f>
        <v>#REF!</v>
      </c>
      <c r="Z22" s="53" t="e">
        <f>#REF!</f>
        <v>#REF!</v>
      </c>
      <c r="AA22" s="53" t="e">
        <f>#REF!</f>
        <v>#REF!</v>
      </c>
      <c r="AB22" s="53" t="e">
        <f>#REF!</f>
        <v>#REF!</v>
      </c>
      <c r="AC22" s="55" t="e">
        <f>#REF!</f>
        <v>#REF!</v>
      </c>
      <c r="AD22" s="156" t="e">
        <f>#REF!</f>
        <v>#REF!</v>
      </c>
      <c r="AE22" s="146" t="e">
        <f t="shared" si="0"/>
        <v>#REF!</v>
      </c>
      <c r="AF22" s="146" t="e">
        <f t="shared" si="1"/>
        <v>#REF!</v>
      </c>
      <c r="AG22" s="146" t="e">
        <f t="shared" si="2"/>
        <v>#REF!</v>
      </c>
      <c r="AH22" s="153" t="e">
        <f t="shared" si="3"/>
        <v>#REF!</v>
      </c>
      <c r="AI22" s="147" t="e">
        <f t="shared" si="4"/>
        <v>#REF!</v>
      </c>
      <c r="AJ22" s="148" t="e">
        <f t="shared" si="5"/>
        <v>#REF!</v>
      </c>
    </row>
    <row r="23" spans="1:36" ht="13.5">
      <c r="A23" s="72" t="e">
        <f>#REF!</f>
        <v>#REF!</v>
      </c>
      <c r="B23" s="73" t="e">
        <f>#REF!</f>
        <v>#REF!</v>
      </c>
      <c r="C23" s="73" t="e">
        <f>#REF!</f>
        <v>#REF!</v>
      </c>
      <c r="D23" s="74" t="str">
        <f t="shared" ca="1" si="6"/>
        <v>11_Коми_отчет_4 кв_2013.xlsm</v>
      </c>
      <c r="E23" s="75" t="str">
        <f t="shared" ca="1" si="7"/>
        <v>4 кв_2013.</v>
      </c>
      <c r="F23" s="76" t="e">
        <f>#REF!</f>
        <v>#REF!</v>
      </c>
      <c r="G23" s="54" t="e">
        <f>#REF!</f>
        <v>#REF!</v>
      </c>
      <c r="H23" s="77" t="e">
        <f>#REF!</f>
        <v>#REF!</v>
      </c>
      <c r="I23" s="77" t="e">
        <f>#REF!</f>
        <v>#REF!</v>
      </c>
      <c r="J23" s="52" t="e">
        <f>#REF!</f>
        <v>#REF!</v>
      </c>
      <c r="K23" s="53" t="e">
        <f>#REF!</f>
        <v>#REF!</v>
      </c>
      <c r="L23" s="53" t="e">
        <f>#REF!</f>
        <v>#REF!</v>
      </c>
      <c r="M23" s="54" t="e">
        <f>#REF!</f>
        <v>#REF!</v>
      </c>
      <c r="N23" s="54" t="e">
        <f>#REF!</f>
        <v>#REF!</v>
      </c>
      <c r="O23" s="53" t="e">
        <f>#REF!</f>
        <v>#REF!</v>
      </c>
      <c r="P23" s="53" t="e">
        <f>#REF!</f>
        <v>#REF!</v>
      </c>
      <c r="Q23" s="53" t="e">
        <f>#REF!</f>
        <v>#REF!</v>
      </c>
      <c r="R23" s="53" t="e">
        <f>#REF!</f>
        <v>#REF!</v>
      </c>
      <c r="S23" s="55" t="e">
        <f>#REF!</f>
        <v>#REF!</v>
      </c>
      <c r="T23" s="52" t="e">
        <f>#REF!</f>
        <v>#REF!</v>
      </c>
      <c r="U23" s="53" t="e">
        <f>#REF!</f>
        <v>#REF!</v>
      </c>
      <c r="V23" s="53" t="e">
        <f>#REF!</f>
        <v>#REF!</v>
      </c>
      <c r="W23" s="54" t="e">
        <f>#REF!</f>
        <v>#REF!</v>
      </c>
      <c r="X23" s="54" t="e">
        <f>#REF!</f>
        <v>#REF!</v>
      </c>
      <c r="Y23" s="53" t="e">
        <f>#REF!</f>
        <v>#REF!</v>
      </c>
      <c r="Z23" s="53" t="e">
        <f>#REF!</f>
        <v>#REF!</v>
      </c>
      <c r="AA23" s="53" t="e">
        <f>#REF!</f>
        <v>#REF!</v>
      </c>
      <c r="AB23" s="53" t="e">
        <f>#REF!</f>
        <v>#REF!</v>
      </c>
      <c r="AC23" s="55" t="e">
        <f>#REF!</f>
        <v>#REF!</v>
      </c>
      <c r="AD23" s="156" t="e">
        <f>#REF!</f>
        <v>#REF!</v>
      </c>
      <c r="AE23" s="146" t="e">
        <f t="shared" si="0"/>
        <v>#REF!</v>
      </c>
      <c r="AF23" s="146" t="e">
        <f t="shared" si="1"/>
        <v>#REF!</v>
      </c>
      <c r="AG23" s="146" t="e">
        <f t="shared" si="2"/>
        <v>#REF!</v>
      </c>
      <c r="AH23" s="153" t="e">
        <f t="shared" si="3"/>
        <v>#REF!</v>
      </c>
      <c r="AI23" s="147" t="e">
        <f t="shared" si="4"/>
        <v>#REF!</v>
      </c>
      <c r="AJ23" s="148" t="e">
        <f t="shared" si="5"/>
        <v>#REF!</v>
      </c>
    </row>
    <row r="24" spans="1:36" ht="13.5">
      <c r="A24" s="72" t="e">
        <f>#REF!</f>
        <v>#REF!</v>
      </c>
      <c r="B24" s="73" t="e">
        <f>#REF!</f>
        <v>#REF!</v>
      </c>
      <c r="C24" s="73" t="e">
        <f>#REF!</f>
        <v>#REF!</v>
      </c>
      <c r="D24" s="74" t="str">
        <f t="shared" ca="1" si="6"/>
        <v>11_Коми_отчет_4 кв_2013.xlsm</v>
      </c>
      <c r="E24" s="75" t="str">
        <f t="shared" ca="1" si="7"/>
        <v>4 кв_2013.</v>
      </c>
      <c r="F24" s="76" t="e">
        <f>#REF!</f>
        <v>#REF!</v>
      </c>
      <c r="G24" s="54" t="e">
        <f>#REF!</f>
        <v>#REF!</v>
      </c>
      <c r="H24" s="77" t="e">
        <f>#REF!</f>
        <v>#REF!</v>
      </c>
      <c r="I24" s="77" t="e">
        <f>#REF!</f>
        <v>#REF!</v>
      </c>
      <c r="J24" s="52" t="e">
        <f>#REF!</f>
        <v>#REF!</v>
      </c>
      <c r="K24" s="53" t="e">
        <f>#REF!</f>
        <v>#REF!</v>
      </c>
      <c r="L24" s="53" t="e">
        <f>#REF!</f>
        <v>#REF!</v>
      </c>
      <c r="M24" s="54" t="e">
        <f>#REF!</f>
        <v>#REF!</v>
      </c>
      <c r="N24" s="54" t="e">
        <f>#REF!</f>
        <v>#REF!</v>
      </c>
      <c r="O24" s="53" t="e">
        <f>#REF!</f>
        <v>#REF!</v>
      </c>
      <c r="P24" s="53" t="e">
        <f>#REF!</f>
        <v>#REF!</v>
      </c>
      <c r="Q24" s="53" t="e">
        <f>#REF!</f>
        <v>#REF!</v>
      </c>
      <c r="R24" s="53" t="e">
        <f>#REF!</f>
        <v>#REF!</v>
      </c>
      <c r="S24" s="55" t="e">
        <f>#REF!</f>
        <v>#REF!</v>
      </c>
      <c r="T24" s="52" t="e">
        <f>#REF!</f>
        <v>#REF!</v>
      </c>
      <c r="U24" s="53" t="e">
        <f>#REF!</f>
        <v>#REF!</v>
      </c>
      <c r="V24" s="53" t="e">
        <f>#REF!</f>
        <v>#REF!</v>
      </c>
      <c r="W24" s="54" t="e">
        <f>#REF!</f>
        <v>#REF!</v>
      </c>
      <c r="X24" s="54" t="e">
        <f>#REF!</f>
        <v>#REF!</v>
      </c>
      <c r="Y24" s="53" t="e">
        <f>#REF!</f>
        <v>#REF!</v>
      </c>
      <c r="Z24" s="53" t="e">
        <f>#REF!</f>
        <v>#REF!</v>
      </c>
      <c r="AA24" s="53" t="e">
        <f>#REF!</f>
        <v>#REF!</v>
      </c>
      <c r="AB24" s="53" t="e">
        <f>#REF!</f>
        <v>#REF!</v>
      </c>
      <c r="AC24" s="55" t="e">
        <f>#REF!</f>
        <v>#REF!</v>
      </c>
      <c r="AD24" s="156" t="e">
        <f>#REF!</f>
        <v>#REF!</v>
      </c>
      <c r="AE24" s="146" t="e">
        <f t="shared" si="0"/>
        <v>#REF!</v>
      </c>
      <c r="AF24" s="146" t="e">
        <f t="shared" si="1"/>
        <v>#REF!</v>
      </c>
      <c r="AG24" s="146" t="e">
        <f t="shared" si="2"/>
        <v>#REF!</v>
      </c>
      <c r="AH24" s="153" t="e">
        <f t="shared" si="3"/>
        <v>#REF!</v>
      </c>
      <c r="AI24" s="147" t="e">
        <f t="shared" si="4"/>
        <v>#REF!</v>
      </c>
      <c r="AJ24" s="148" t="e">
        <f t="shared" si="5"/>
        <v>#REF!</v>
      </c>
    </row>
    <row r="25" spans="1:36" ht="13.5">
      <c r="A25" s="72" t="e">
        <f>#REF!</f>
        <v>#REF!</v>
      </c>
      <c r="B25" s="73" t="e">
        <f>#REF!</f>
        <v>#REF!</v>
      </c>
      <c r="C25" s="73" t="e">
        <f>#REF!</f>
        <v>#REF!</v>
      </c>
      <c r="D25" s="74" t="str">
        <f t="shared" ca="1" si="6"/>
        <v>11_Коми_отчет_4 кв_2013.xlsm</v>
      </c>
      <c r="E25" s="75" t="str">
        <f t="shared" ca="1" si="7"/>
        <v>4 кв_2013.</v>
      </c>
      <c r="F25" s="76" t="e">
        <f>#REF!</f>
        <v>#REF!</v>
      </c>
      <c r="G25" s="54" t="e">
        <f>#REF!</f>
        <v>#REF!</v>
      </c>
      <c r="H25" s="77" t="e">
        <f>#REF!</f>
        <v>#REF!</v>
      </c>
      <c r="I25" s="77" t="e">
        <f>#REF!</f>
        <v>#REF!</v>
      </c>
      <c r="J25" s="52" t="e">
        <f>#REF!</f>
        <v>#REF!</v>
      </c>
      <c r="K25" s="53" t="e">
        <f>#REF!</f>
        <v>#REF!</v>
      </c>
      <c r="L25" s="53" t="e">
        <f>#REF!</f>
        <v>#REF!</v>
      </c>
      <c r="M25" s="54" t="e">
        <f>#REF!</f>
        <v>#REF!</v>
      </c>
      <c r="N25" s="54" t="e">
        <f>#REF!</f>
        <v>#REF!</v>
      </c>
      <c r="O25" s="53" t="e">
        <f>#REF!</f>
        <v>#REF!</v>
      </c>
      <c r="P25" s="53" t="e">
        <f>#REF!</f>
        <v>#REF!</v>
      </c>
      <c r="Q25" s="53" t="e">
        <f>#REF!</f>
        <v>#REF!</v>
      </c>
      <c r="R25" s="53" t="e">
        <f>#REF!</f>
        <v>#REF!</v>
      </c>
      <c r="S25" s="55" t="e">
        <f>#REF!</f>
        <v>#REF!</v>
      </c>
      <c r="T25" s="52" t="e">
        <f>#REF!</f>
        <v>#REF!</v>
      </c>
      <c r="U25" s="53" t="e">
        <f>#REF!</f>
        <v>#REF!</v>
      </c>
      <c r="V25" s="53" t="e">
        <f>#REF!</f>
        <v>#REF!</v>
      </c>
      <c r="W25" s="54" t="e">
        <f>#REF!</f>
        <v>#REF!</v>
      </c>
      <c r="X25" s="54" t="e">
        <f>#REF!</f>
        <v>#REF!</v>
      </c>
      <c r="Y25" s="53" t="e">
        <f>#REF!</f>
        <v>#REF!</v>
      </c>
      <c r="Z25" s="53" t="e">
        <f>#REF!</f>
        <v>#REF!</v>
      </c>
      <c r="AA25" s="53" t="e">
        <f>#REF!</f>
        <v>#REF!</v>
      </c>
      <c r="AB25" s="53" t="e">
        <f>#REF!</f>
        <v>#REF!</v>
      </c>
      <c r="AC25" s="55" t="e">
        <f>#REF!</f>
        <v>#REF!</v>
      </c>
      <c r="AD25" s="156" t="e">
        <f>#REF!</f>
        <v>#REF!</v>
      </c>
      <c r="AE25" s="146" t="e">
        <f t="shared" si="0"/>
        <v>#REF!</v>
      </c>
      <c r="AF25" s="146" t="e">
        <f t="shared" si="1"/>
        <v>#REF!</v>
      </c>
      <c r="AG25" s="146" t="e">
        <f t="shared" si="2"/>
        <v>#REF!</v>
      </c>
      <c r="AH25" s="153" t="e">
        <f t="shared" si="3"/>
        <v>#REF!</v>
      </c>
      <c r="AI25" s="147" t="e">
        <f t="shared" si="4"/>
        <v>#REF!</v>
      </c>
      <c r="AJ25" s="148" t="e">
        <f t="shared" si="5"/>
        <v>#REF!</v>
      </c>
    </row>
    <row r="26" spans="1:36" ht="13.5">
      <c r="A26" s="72" t="e">
        <f>#REF!</f>
        <v>#REF!</v>
      </c>
      <c r="B26" s="73" t="e">
        <f>#REF!</f>
        <v>#REF!</v>
      </c>
      <c r="C26" s="73" t="e">
        <f>#REF!</f>
        <v>#REF!</v>
      </c>
      <c r="D26" s="74" t="str">
        <f t="shared" ca="1" si="6"/>
        <v>11_Коми_отчет_4 кв_2013.xlsm</v>
      </c>
      <c r="E26" s="75" t="str">
        <f t="shared" ca="1" si="7"/>
        <v>4 кв_2013.</v>
      </c>
      <c r="F26" s="76" t="e">
        <f>#REF!</f>
        <v>#REF!</v>
      </c>
      <c r="G26" s="54" t="e">
        <f>#REF!</f>
        <v>#REF!</v>
      </c>
      <c r="H26" s="77" t="e">
        <f>#REF!</f>
        <v>#REF!</v>
      </c>
      <c r="I26" s="77" t="e">
        <f>#REF!</f>
        <v>#REF!</v>
      </c>
      <c r="J26" s="52" t="e">
        <f>#REF!</f>
        <v>#REF!</v>
      </c>
      <c r="K26" s="53" t="e">
        <f>#REF!</f>
        <v>#REF!</v>
      </c>
      <c r="L26" s="53" t="e">
        <f>#REF!</f>
        <v>#REF!</v>
      </c>
      <c r="M26" s="54" t="e">
        <f>#REF!</f>
        <v>#REF!</v>
      </c>
      <c r="N26" s="54" t="e">
        <f>#REF!</f>
        <v>#REF!</v>
      </c>
      <c r="O26" s="53" t="e">
        <f>#REF!</f>
        <v>#REF!</v>
      </c>
      <c r="P26" s="53" t="e">
        <f>#REF!</f>
        <v>#REF!</v>
      </c>
      <c r="Q26" s="53" t="e">
        <f>#REF!</f>
        <v>#REF!</v>
      </c>
      <c r="R26" s="53" t="e">
        <f>#REF!</f>
        <v>#REF!</v>
      </c>
      <c r="S26" s="55" t="e">
        <f>#REF!</f>
        <v>#REF!</v>
      </c>
      <c r="T26" s="52" t="e">
        <f>#REF!</f>
        <v>#REF!</v>
      </c>
      <c r="U26" s="53" t="e">
        <f>#REF!</f>
        <v>#REF!</v>
      </c>
      <c r="V26" s="53" t="e">
        <f>#REF!</f>
        <v>#REF!</v>
      </c>
      <c r="W26" s="54" t="e">
        <f>#REF!</f>
        <v>#REF!</v>
      </c>
      <c r="X26" s="54" t="e">
        <f>#REF!</f>
        <v>#REF!</v>
      </c>
      <c r="Y26" s="53" t="e">
        <f>#REF!</f>
        <v>#REF!</v>
      </c>
      <c r="Z26" s="53" t="e">
        <f>#REF!</f>
        <v>#REF!</v>
      </c>
      <c r="AA26" s="53" t="e">
        <f>#REF!</f>
        <v>#REF!</v>
      </c>
      <c r="AB26" s="53" t="e">
        <f>#REF!</f>
        <v>#REF!</v>
      </c>
      <c r="AC26" s="55" t="e">
        <f>#REF!</f>
        <v>#REF!</v>
      </c>
      <c r="AD26" s="156" t="e">
        <f>#REF!</f>
        <v>#REF!</v>
      </c>
      <c r="AE26" s="146" t="e">
        <f t="shared" si="0"/>
        <v>#REF!</v>
      </c>
      <c r="AF26" s="146" t="e">
        <f t="shared" si="1"/>
        <v>#REF!</v>
      </c>
      <c r="AG26" s="146" t="e">
        <f t="shared" si="2"/>
        <v>#REF!</v>
      </c>
      <c r="AH26" s="153" t="e">
        <f t="shared" si="3"/>
        <v>#REF!</v>
      </c>
      <c r="AI26" s="147" t="e">
        <f t="shared" si="4"/>
        <v>#REF!</v>
      </c>
      <c r="AJ26" s="148" t="e">
        <f t="shared" si="5"/>
        <v>#REF!</v>
      </c>
    </row>
    <row r="27" spans="1:36" ht="13.5">
      <c r="A27" s="72" t="e">
        <f>#REF!</f>
        <v>#REF!</v>
      </c>
      <c r="B27" s="73" t="e">
        <f>#REF!</f>
        <v>#REF!</v>
      </c>
      <c r="C27" s="73" t="e">
        <f>#REF!</f>
        <v>#REF!</v>
      </c>
      <c r="D27" s="74" t="str">
        <f t="shared" ca="1" si="6"/>
        <v>11_Коми_отчет_4 кв_2013.xlsm</v>
      </c>
      <c r="E27" s="75" t="str">
        <f t="shared" ca="1" si="7"/>
        <v>4 кв_2013.</v>
      </c>
      <c r="F27" s="76" t="e">
        <f>#REF!</f>
        <v>#REF!</v>
      </c>
      <c r="G27" s="54" t="e">
        <f>#REF!</f>
        <v>#REF!</v>
      </c>
      <c r="H27" s="77" t="e">
        <f>#REF!</f>
        <v>#REF!</v>
      </c>
      <c r="I27" s="77" t="e">
        <f>#REF!</f>
        <v>#REF!</v>
      </c>
      <c r="J27" s="52" t="e">
        <f>#REF!</f>
        <v>#REF!</v>
      </c>
      <c r="K27" s="53" t="e">
        <f>#REF!</f>
        <v>#REF!</v>
      </c>
      <c r="L27" s="53" t="e">
        <f>#REF!</f>
        <v>#REF!</v>
      </c>
      <c r="M27" s="54" t="e">
        <f>#REF!</f>
        <v>#REF!</v>
      </c>
      <c r="N27" s="54" t="e">
        <f>#REF!</f>
        <v>#REF!</v>
      </c>
      <c r="O27" s="53" t="e">
        <f>#REF!</f>
        <v>#REF!</v>
      </c>
      <c r="P27" s="53" t="e">
        <f>#REF!</f>
        <v>#REF!</v>
      </c>
      <c r="Q27" s="53" t="e">
        <f>#REF!</f>
        <v>#REF!</v>
      </c>
      <c r="R27" s="53" t="e">
        <f>#REF!</f>
        <v>#REF!</v>
      </c>
      <c r="S27" s="55" t="e">
        <f>#REF!</f>
        <v>#REF!</v>
      </c>
      <c r="T27" s="52" t="e">
        <f>#REF!</f>
        <v>#REF!</v>
      </c>
      <c r="U27" s="53" t="e">
        <f>#REF!</f>
        <v>#REF!</v>
      </c>
      <c r="V27" s="53" t="e">
        <f>#REF!</f>
        <v>#REF!</v>
      </c>
      <c r="W27" s="54" t="e">
        <f>#REF!</f>
        <v>#REF!</v>
      </c>
      <c r="X27" s="54" t="e">
        <f>#REF!</f>
        <v>#REF!</v>
      </c>
      <c r="Y27" s="53" t="e">
        <f>#REF!</f>
        <v>#REF!</v>
      </c>
      <c r="Z27" s="53" t="e">
        <f>#REF!</f>
        <v>#REF!</v>
      </c>
      <c r="AA27" s="53" t="e">
        <f>#REF!</f>
        <v>#REF!</v>
      </c>
      <c r="AB27" s="53" t="e">
        <f>#REF!</f>
        <v>#REF!</v>
      </c>
      <c r="AC27" s="55" t="e">
        <f>#REF!</f>
        <v>#REF!</v>
      </c>
      <c r="AD27" s="156" t="e">
        <f>#REF!</f>
        <v>#REF!</v>
      </c>
      <c r="AE27" s="146" t="e">
        <f t="shared" si="0"/>
        <v>#REF!</v>
      </c>
      <c r="AF27" s="146" t="e">
        <f t="shared" si="1"/>
        <v>#REF!</v>
      </c>
      <c r="AG27" s="146" t="e">
        <f t="shared" si="2"/>
        <v>#REF!</v>
      </c>
      <c r="AH27" s="153" t="e">
        <f t="shared" si="3"/>
        <v>#REF!</v>
      </c>
      <c r="AI27" s="147" t="e">
        <f t="shared" si="4"/>
        <v>#REF!</v>
      </c>
      <c r="AJ27" s="148" t="e">
        <f t="shared" si="5"/>
        <v>#REF!</v>
      </c>
    </row>
    <row r="28" spans="1:36" ht="13.5">
      <c r="A28" s="72" t="e">
        <f>#REF!</f>
        <v>#REF!</v>
      </c>
      <c r="B28" s="73" t="e">
        <f>#REF!</f>
        <v>#REF!</v>
      </c>
      <c r="C28" s="73" t="e">
        <f>#REF!</f>
        <v>#REF!</v>
      </c>
      <c r="D28" s="74" t="str">
        <f t="shared" ca="1" si="6"/>
        <v>11_Коми_отчет_4 кв_2013.xlsm</v>
      </c>
      <c r="E28" s="75" t="str">
        <f t="shared" ca="1" si="7"/>
        <v>4 кв_2013.</v>
      </c>
      <c r="F28" s="76" t="e">
        <f>#REF!</f>
        <v>#REF!</v>
      </c>
      <c r="G28" s="54" t="e">
        <f>#REF!</f>
        <v>#REF!</v>
      </c>
      <c r="H28" s="77" t="e">
        <f>#REF!</f>
        <v>#REF!</v>
      </c>
      <c r="I28" s="77" t="e">
        <f>#REF!</f>
        <v>#REF!</v>
      </c>
      <c r="J28" s="52" t="e">
        <f>#REF!</f>
        <v>#REF!</v>
      </c>
      <c r="K28" s="53" t="e">
        <f>#REF!</f>
        <v>#REF!</v>
      </c>
      <c r="L28" s="53" t="e">
        <f>#REF!</f>
        <v>#REF!</v>
      </c>
      <c r="M28" s="54" t="e">
        <f>#REF!</f>
        <v>#REF!</v>
      </c>
      <c r="N28" s="54" t="e">
        <f>#REF!</f>
        <v>#REF!</v>
      </c>
      <c r="O28" s="53" t="e">
        <f>#REF!</f>
        <v>#REF!</v>
      </c>
      <c r="P28" s="53" t="e">
        <f>#REF!</f>
        <v>#REF!</v>
      </c>
      <c r="Q28" s="53" t="e">
        <f>#REF!</f>
        <v>#REF!</v>
      </c>
      <c r="R28" s="53" t="e">
        <f>#REF!</f>
        <v>#REF!</v>
      </c>
      <c r="S28" s="55" t="e">
        <f>#REF!</f>
        <v>#REF!</v>
      </c>
      <c r="T28" s="52" t="e">
        <f>#REF!</f>
        <v>#REF!</v>
      </c>
      <c r="U28" s="53" t="e">
        <f>#REF!</f>
        <v>#REF!</v>
      </c>
      <c r="V28" s="53" t="e">
        <f>#REF!</f>
        <v>#REF!</v>
      </c>
      <c r="W28" s="54" t="e">
        <f>#REF!</f>
        <v>#REF!</v>
      </c>
      <c r="X28" s="54" t="e">
        <f>#REF!</f>
        <v>#REF!</v>
      </c>
      <c r="Y28" s="53" t="e">
        <f>#REF!</f>
        <v>#REF!</v>
      </c>
      <c r="Z28" s="53" t="e">
        <f>#REF!</f>
        <v>#REF!</v>
      </c>
      <c r="AA28" s="53" t="e">
        <f>#REF!</f>
        <v>#REF!</v>
      </c>
      <c r="AB28" s="53" t="e">
        <f>#REF!</f>
        <v>#REF!</v>
      </c>
      <c r="AC28" s="55" t="e">
        <f>#REF!</f>
        <v>#REF!</v>
      </c>
      <c r="AD28" s="156" t="e">
        <f>#REF!</f>
        <v>#REF!</v>
      </c>
      <c r="AE28" s="146" t="e">
        <f t="shared" si="0"/>
        <v>#REF!</v>
      </c>
      <c r="AF28" s="146" t="e">
        <f t="shared" si="1"/>
        <v>#REF!</v>
      </c>
      <c r="AG28" s="146" t="e">
        <f t="shared" si="2"/>
        <v>#REF!</v>
      </c>
      <c r="AH28" s="153" t="e">
        <f t="shared" si="3"/>
        <v>#REF!</v>
      </c>
      <c r="AI28" s="147" t="e">
        <f t="shared" si="4"/>
        <v>#REF!</v>
      </c>
      <c r="AJ28" s="148" t="e">
        <f t="shared" si="5"/>
        <v>#REF!</v>
      </c>
    </row>
    <row r="29" spans="1:36" ht="13.5">
      <c r="A29" s="72" t="e">
        <f>#REF!</f>
        <v>#REF!</v>
      </c>
      <c r="B29" s="73" t="e">
        <f>#REF!</f>
        <v>#REF!</v>
      </c>
      <c r="C29" s="73" t="e">
        <f>#REF!</f>
        <v>#REF!</v>
      </c>
      <c r="D29" s="74" t="str">
        <f t="shared" ca="1" si="6"/>
        <v>11_Коми_отчет_4 кв_2013.xlsm</v>
      </c>
      <c r="E29" s="75" t="str">
        <f t="shared" ca="1" si="7"/>
        <v>4 кв_2013.</v>
      </c>
      <c r="F29" s="76" t="e">
        <f>#REF!</f>
        <v>#REF!</v>
      </c>
      <c r="G29" s="54" t="e">
        <f>#REF!</f>
        <v>#REF!</v>
      </c>
      <c r="H29" s="77" t="e">
        <f>#REF!</f>
        <v>#REF!</v>
      </c>
      <c r="I29" s="77" t="e">
        <f>#REF!</f>
        <v>#REF!</v>
      </c>
      <c r="J29" s="52" t="e">
        <f>#REF!</f>
        <v>#REF!</v>
      </c>
      <c r="K29" s="53" t="e">
        <f>#REF!</f>
        <v>#REF!</v>
      </c>
      <c r="L29" s="53" t="e">
        <f>#REF!</f>
        <v>#REF!</v>
      </c>
      <c r="M29" s="54" t="e">
        <f>#REF!</f>
        <v>#REF!</v>
      </c>
      <c r="N29" s="54" t="e">
        <f>#REF!</f>
        <v>#REF!</v>
      </c>
      <c r="O29" s="53" t="e">
        <f>#REF!</f>
        <v>#REF!</v>
      </c>
      <c r="P29" s="53" t="e">
        <f>#REF!</f>
        <v>#REF!</v>
      </c>
      <c r="Q29" s="53" t="e">
        <f>#REF!</f>
        <v>#REF!</v>
      </c>
      <c r="R29" s="53" t="e">
        <f>#REF!</f>
        <v>#REF!</v>
      </c>
      <c r="S29" s="55" t="e">
        <f>#REF!</f>
        <v>#REF!</v>
      </c>
      <c r="T29" s="52" t="e">
        <f>#REF!</f>
        <v>#REF!</v>
      </c>
      <c r="U29" s="53" t="e">
        <f>#REF!</f>
        <v>#REF!</v>
      </c>
      <c r="V29" s="53" t="e">
        <f>#REF!</f>
        <v>#REF!</v>
      </c>
      <c r="W29" s="54" t="e">
        <f>#REF!</f>
        <v>#REF!</v>
      </c>
      <c r="X29" s="54" t="e">
        <f>#REF!</f>
        <v>#REF!</v>
      </c>
      <c r="Y29" s="53" t="e">
        <f>#REF!</f>
        <v>#REF!</v>
      </c>
      <c r="Z29" s="53" t="e">
        <f>#REF!</f>
        <v>#REF!</v>
      </c>
      <c r="AA29" s="53" t="e">
        <f>#REF!</f>
        <v>#REF!</v>
      </c>
      <c r="AB29" s="53" t="e">
        <f>#REF!</f>
        <v>#REF!</v>
      </c>
      <c r="AC29" s="55" t="e">
        <f>#REF!</f>
        <v>#REF!</v>
      </c>
      <c r="AD29" s="156" t="e">
        <f>#REF!</f>
        <v>#REF!</v>
      </c>
      <c r="AE29" s="146" t="e">
        <f t="shared" si="0"/>
        <v>#REF!</v>
      </c>
      <c r="AF29" s="146" t="e">
        <f t="shared" si="1"/>
        <v>#REF!</v>
      </c>
      <c r="AG29" s="146" t="e">
        <f t="shared" si="2"/>
        <v>#REF!</v>
      </c>
      <c r="AH29" s="153" t="e">
        <f t="shared" si="3"/>
        <v>#REF!</v>
      </c>
      <c r="AI29" s="147" t="e">
        <f t="shared" si="4"/>
        <v>#REF!</v>
      </c>
      <c r="AJ29" s="148" t="e">
        <f t="shared" si="5"/>
        <v>#REF!</v>
      </c>
    </row>
    <row r="30" spans="1:36" ht="13.5">
      <c r="A30" s="72" t="e">
        <f>#REF!</f>
        <v>#REF!</v>
      </c>
      <c r="B30" s="73" t="e">
        <f>#REF!</f>
        <v>#REF!</v>
      </c>
      <c r="C30" s="73" t="e">
        <f>#REF!</f>
        <v>#REF!</v>
      </c>
      <c r="D30" s="74" t="str">
        <f t="shared" ca="1" si="6"/>
        <v>11_Коми_отчет_4 кв_2013.xlsm</v>
      </c>
      <c r="E30" s="75" t="str">
        <f t="shared" ca="1" si="7"/>
        <v>4 кв_2013.</v>
      </c>
      <c r="F30" s="76" t="e">
        <f>#REF!</f>
        <v>#REF!</v>
      </c>
      <c r="G30" s="54" t="e">
        <f>#REF!</f>
        <v>#REF!</v>
      </c>
      <c r="H30" s="77" t="e">
        <f>#REF!</f>
        <v>#REF!</v>
      </c>
      <c r="I30" s="77" t="e">
        <f>#REF!</f>
        <v>#REF!</v>
      </c>
      <c r="J30" s="52" t="e">
        <f>#REF!</f>
        <v>#REF!</v>
      </c>
      <c r="K30" s="53" t="e">
        <f>#REF!</f>
        <v>#REF!</v>
      </c>
      <c r="L30" s="53" t="e">
        <f>#REF!</f>
        <v>#REF!</v>
      </c>
      <c r="M30" s="54" t="e">
        <f>#REF!</f>
        <v>#REF!</v>
      </c>
      <c r="N30" s="54" t="e">
        <f>#REF!</f>
        <v>#REF!</v>
      </c>
      <c r="O30" s="53" t="e">
        <f>#REF!</f>
        <v>#REF!</v>
      </c>
      <c r="P30" s="53" t="e">
        <f>#REF!</f>
        <v>#REF!</v>
      </c>
      <c r="Q30" s="53" t="e">
        <f>#REF!</f>
        <v>#REF!</v>
      </c>
      <c r="R30" s="53" t="e">
        <f>#REF!</f>
        <v>#REF!</v>
      </c>
      <c r="S30" s="55" t="e">
        <f>#REF!</f>
        <v>#REF!</v>
      </c>
      <c r="T30" s="52" t="e">
        <f>#REF!</f>
        <v>#REF!</v>
      </c>
      <c r="U30" s="53" t="e">
        <f>#REF!</f>
        <v>#REF!</v>
      </c>
      <c r="V30" s="53" t="e">
        <f>#REF!</f>
        <v>#REF!</v>
      </c>
      <c r="W30" s="54" t="e">
        <f>#REF!</f>
        <v>#REF!</v>
      </c>
      <c r="X30" s="54" t="e">
        <f>#REF!</f>
        <v>#REF!</v>
      </c>
      <c r="Y30" s="53" t="e">
        <f>#REF!</f>
        <v>#REF!</v>
      </c>
      <c r="Z30" s="53" t="e">
        <f>#REF!</f>
        <v>#REF!</v>
      </c>
      <c r="AA30" s="53" t="e">
        <f>#REF!</f>
        <v>#REF!</v>
      </c>
      <c r="AB30" s="53" t="e">
        <f>#REF!</f>
        <v>#REF!</v>
      </c>
      <c r="AC30" s="55" t="e">
        <f>#REF!</f>
        <v>#REF!</v>
      </c>
      <c r="AD30" s="156" t="e">
        <f>#REF!</f>
        <v>#REF!</v>
      </c>
      <c r="AE30" s="146" t="e">
        <f t="shared" si="0"/>
        <v>#REF!</v>
      </c>
      <c r="AF30" s="146" t="e">
        <f t="shared" si="1"/>
        <v>#REF!</v>
      </c>
      <c r="AG30" s="146" t="e">
        <f t="shared" si="2"/>
        <v>#REF!</v>
      </c>
      <c r="AH30" s="153" t="e">
        <f t="shared" si="3"/>
        <v>#REF!</v>
      </c>
      <c r="AI30" s="147" t="e">
        <f t="shared" si="4"/>
        <v>#REF!</v>
      </c>
      <c r="AJ30" s="148" t="e">
        <f t="shared" si="5"/>
        <v>#REF!</v>
      </c>
    </row>
    <row r="31" spans="1:36" ht="13.5">
      <c r="A31" s="72" t="e">
        <f>#REF!</f>
        <v>#REF!</v>
      </c>
      <c r="B31" s="73" t="e">
        <f>#REF!</f>
        <v>#REF!</v>
      </c>
      <c r="C31" s="73" t="e">
        <f>#REF!</f>
        <v>#REF!</v>
      </c>
      <c r="D31" s="74" t="str">
        <f t="shared" ca="1" si="6"/>
        <v>11_Коми_отчет_4 кв_2013.xlsm</v>
      </c>
      <c r="E31" s="75" t="str">
        <f t="shared" ca="1" si="7"/>
        <v>4 кв_2013.</v>
      </c>
      <c r="F31" s="76" t="e">
        <f>#REF!</f>
        <v>#REF!</v>
      </c>
      <c r="G31" s="54" t="e">
        <f>#REF!</f>
        <v>#REF!</v>
      </c>
      <c r="H31" s="77" t="e">
        <f>#REF!</f>
        <v>#REF!</v>
      </c>
      <c r="I31" s="77" t="e">
        <f>#REF!</f>
        <v>#REF!</v>
      </c>
      <c r="J31" s="52" t="e">
        <f>#REF!</f>
        <v>#REF!</v>
      </c>
      <c r="K31" s="53" t="e">
        <f>#REF!</f>
        <v>#REF!</v>
      </c>
      <c r="L31" s="53" t="e">
        <f>#REF!</f>
        <v>#REF!</v>
      </c>
      <c r="M31" s="54" t="e">
        <f>#REF!</f>
        <v>#REF!</v>
      </c>
      <c r="N31" s="54" t="e">
        <f>#REF!</f>
        <v>#REF!</v>
      </c>
      <c r="O31" s="53" t="e">
        <f>#REF!</f>
        <v>#REF!</v>
      </c>
      <c r="P31" s="53" t="e">
        <f>#REF!</f>
        <v>#REF!</v>
      </c>
      <c r="Q31" s="53" t="e">
        <f>#REF!</f>
        <v>#REF!</v>
      </c>
      <c r="R31" s="53" t="e">
        <f>#REF!</f>
        <v>#REF!</v>
      </c>
      <c r="S31" s="55" t="e">
        <f>#REF!</f>
        <v>#REF!</v>
      </c>
      <c r="T31" s="52" t="e">
        <f>#REF!</f>
        <v>#REF!</v>
      </c>
      <c r="U31" s="53" t="e">
        <f>#REF!</f>
        <v>#REF!</v>
      </c>
      <c r="V31" s="53" t="e">
        <f>#REF!</f>
        <v>#REF!</v>
      </c>
      <c r="W31" s="54" t="e">
        <f>#REF!</f>
        <v>#REF!</v>
      </c>
      <c r="X31" s="54" t="e">
        <f>#REF!</f>
        <v>#REF!</v>
      </c>
      <c r="Y31" s="53" t="e">
        <f>#REF!</f>
        <v>#REF!</v>
      </c>
      <c r="Z31" s="53" t="e">
        <f>#REF!</f>
        <v>#REF!</v>
      </c>
      <c r="AA31" s="53" t="e">
        <f>#REF!</f>
        <v>#REF!</v>
      </c>
      <c r="AB31" s="53" t="e">
        <f>#REF!</f>
        <v>#REF!</v>
      </c>
      <c r="AC31" s="55" t="e">
        <f>#REF!</f>
        <v>#REF!</v>
      </c>
      <c r="AD31" s="156" t="e">
        <f>#REF!</f>
        <v>#REF!</v>
      </c>
      <c r="AE31" s="146" t="e">
        <f t="shared" si="0"/>
        <v>#REF!</v>
      </c>
      <c r="AF31" s="146" t="e">
        <f t="shared" si="1"/>
        <v>#REF!</v>
      </c>
      <c r="AG31" s="146" t="e">
        <f t="shared" si="2"/>
        <v>#REF!</v>
      </c>
      <c r="AH31" s="153" t="e">
        <f t="shared" si="3"/>
        <v>#REF!</v>
      </c>
      <c r="AI31" s="147" t="e">
        <f t="shared" si="4"/>
        <v>#REF!</v>
      </c>
      <c r="AJ31" s="148" t="e">
        <f t="shared" si="5"/>
        <v>#REF!</v>
      </c>
    </row>
    <row r="32" spans="1:36" ht="13.5">
      <c r="A32" s="72" t="e">
        <f>#REF!</f>
        <v>#REF!</v>
      </c>
      <c r="B32" s="73" t="e">
        <f>#REF!</f>
        <v>#REF!</v>
      </c>
      <c r="C32" s="73" t="e">
        <f>#REF!</f>
        <v>#REF!</v>
      </c>
      <c r="D32" s="74" t="str">
        <f t="shared" ca="1" si="6"/>
        <v>11_Коми_отчет_4 кв_2013.xlsm</v>
      </c>
      <c r="E32" s="75" t="str">
        <f t="shared" ca="1" si="7"/>
        <v>4 кв_2013.</v>
      </c>
      <c r="F32" s="76" t="e">
        <f>#REF!</f>
        <v>#REF!</v>
      </c>
      <c r="G32" s="54" t="e">
        <f>#REF!</f>
        <v>#REF!</v>
      </c>
      <c r="H32" s="77" t="e">
        <f>#REF!</f>
        <v>#REF!</v>
      </c>
      <c r="I32" s="77" t="e">
        <f>#REF!</f>
        <v>#REF!</v>
      </c>
      <c r="J32" s="52" t="e">
        <f>#REF!</f>
        <v>#REF!</v>
      </c>
      <c r="K32" s="53" t="e">
        <f>#REF!</f>
        <v>#REF!</v>
      </c>
      <c r="L32" s="53" t="e">
        <f>#REF!</f>
        <v>#REF!</v>
      </c>
      <c r="M32" s="54" t="e">
        <f>#REF!</f>
        <v>#REF!</v>
      </c>
      <c r="N32" s="54" t="e">
        <f>#REF!</f>
        <v>#REF!</v>
      </c>
      <c r="O32" s="53" t="e">
        <f>#REF!</f>
        <v>#REF!</v>
      </c>
      <c r="P32" s="53" t="e">
        <f>#REF!</f>
        <v>#REF!</v>
      </c>
      <c r="Q32" s="53" t="e">
        <f>#REF!</f>
        <v>#REF!</v>
      </c>
      <c r="R32" s="53" t="e">
        <f>#REF!</f>
        <v>#REF!</v>
      </c>
      <c r="S32" s="55" t="e">
        <f>#REF!</f>
        <v>#REF!</v>
      </c>
      <c r="T32" s="52" t="e">
        <f>#REF!</f>
        <v>#REF!</v>
      </c>
      <c r="U32" s="53" t="e">
        <f>#REF!</f>
        <v>#REF!</v>
      </c>
      <c r="V32" s="53" t="e">
        <f>#REF!</f>
        <v>#REF!</v>
      </c>
      <c r="W32" s="54" t="e">
        <f>#REF!</f>
        <v>#REF!</v>
      </c>
      <c r="X32" s="54" t="e">
        <f>#REF!</f>
        <v>#REF!</v>
      </c>
      <c r="Y32" s="53" t="e">
        <f>#REF!</f>
        <v>#REF!</v>
      </c>
      <c r="Z32" s="53" t="e">
        <f>#REF!</f>
        <v>#REF!</v>
      </c>
      <c r="AA32" s="53" t="e">
        <f>#REF!</f>
        <v>#REF!</v>
      </c>
      <c r="AB32" s="53" t="e">
        <f>#REF!</f>
        <v>#REF!</v>
      </c>
      <c r="AC32" s="55" t="e">
        <f>#REF!</f>
        <v>#REF!</v>
      </c>
      <c r="AD32" s="156" t="e">
        <f>#REF!</f>
        <v>#REF!</v>
      </c>
      <c r="AE32" s="146" t="e">
        <f t="shared" si="0"/>
        <v>#REF!</v>
      </c>
      <c r="AF32" s="146" t="e">
        <f t="shared" si="1"/>
        <v>#REF!</v>
      </c>
      <c r="AG32" s="146" t="e">
        <f t="shared" si="2"/>
        <v>#REF!</v>
      </c>
      <c r="AH32" s="153" t="e">
        <f t="shared" si="3"/>
        <v>#REF!</v>
      </c>
      <c r="AI32" s="147" t="e">
        <f t="shared" si="4"/>
        <v>#REF!</v>
      </c>
      <c r="AJ32" s="148" t="e">
        <f t="shared" si="5"/>
        <v>#REF!</v>
      </c>
    </row>
    <row r="33" spans="1:36" ht="13.5">
      <c r="A33" s="72" t="e">
        <f>#REF!</f>
        <v>#REF!</v>
      </c>
      <c r="B33" s="73" t="e">
        <f>#REF!</f>
        <v>#REF!</v>
      </c>
      <c r="C33" s="73" t="e">
        <f>#REF!</f>
        <v>#REF!</v>
      </c>
      <c r="D33" s="74" t="str">
        <f t="shared" ca="1" si="6"/>
        <v>11_Коми_отчет_4 кв_2013.xlsm</v>
      </c>
      <c r="E33" s="75" t="str">
        <f t="shared" ca="1" si="7"/>
        <v>4 кв_2013.</v>
      </c>
      <c r="F33" s="76" t="e">
        <f>#REF!</f>
        <v>#REF!</v>
      </c>
      <c r="G33" s="54" t="e">
        <f>#REF!</f>
        <v>#REF!</v>
      </c>
      <c r="H33" s="77" t="e">
        <f>#REF!</f>
        <v>#REF!</v>
      </c>
      <c r="I33" s="77" t="e">
        <f>#REF!</f>
        <v>#REF!</v>
      </c>
      <c r="J33" s="52" t="e">
        <f>#REF!</f>
        <v>#REF!</v>
      </c>
      <c r="K33" s="53" t="e">
        <f>#REF!</f>
        <v>#REF!</v>
      </c>
      <c r="L33" s="53" t="e">
        <f>#REF!</f>
        <v>#REF!</v>
      </c>
      <c r="M33" s="54" t="e">
        <f>#REF!</f>
        <v>#REF!</v>
      </c>
      <c r="N33" s="54" t="e">
        <f>#REF!</f>
        <v>#REF!</v>
      </c>
      <c r="O33" s="53" t="e">
        <f>#REF!</f>
        <v>#REF!</v>
      </c>
      <c r="P33" s="53" t="e">
        <f>#REF!</f>
        <v>#REF!</v>
      </c>
      <c r="Q33" s="53" t="e">
        <f>#REF!</f>
        <v>#REF!</v>
      </c>
      <c r="R33" s="53" t="e">
        <f>#REF!</f>
        <v>#REF!</v>
      </c>
      <c r="S33" s="55" t="e">
        <f>#REF!</f>
        <v>#REF!</v>
      </c>
      <c r="T33" s="52" t="e">
        <f>#REF!</f>
        <v>#REF!</v>
      </c>
      <c r="U33" s="53" t="e">
        <f>#REF!</f>
        <v>#REF!</v>
      </c>
      <c r="V33" s="53" t="e">
        <f>#REF!</f>
        <v>#REF!</v>
      </c>
      <c r="W33" s="54" t="e">
        <f>#REF!</f>
        <v>#REF!</v>
      </c>
      <c r="X33" s="54" t="e">
        <f>#REF!</f>
        <v>#REF!</v>
      </c>
      <c r="Y33" s="53" t="e">
        <f>#REF!</f>
        <v>#REF!</v>
      </c>
      <c r="Z33" s="53" t="e">
        <f>#REF!</f>
        <v>#REF!</v>
      </c>
      <c r="AA33" s="53" t="e">
        <f>#REF!</f>
        <v>#REF!</v>
      </c>
      <c r="AB33" s="53" t="e">
        <f>#REF!</f>
        <v>#REF!</v>
      </c>
      <c r="AC33" s="55" t="e">
        <f>#REF!</f>
        <v>#REF!</v>
      </c>
      <c r="AD33" s="156" t="e">
        <f>#REF!</f>
        <v>#REF!</v>
      </c>
      <c r="AE33" s="146" t="e">
        <f t="shared" si="0"/>
        <v>#REF!</v>
      </c>
      <c r="AF33" s="146" t="e">
        <f t="shared" si="1"/>
        <v>#REF!</v>
      </c>
      <c r="AG33" s="146" t="e">
        <f t="shared" si="2"/>
        <v>#REF!</v>
      </c>
      <c r="AH33" s="153" t="e">
        <f t="shared" si="3"/>
        <v>#REF!</v>
      </c>
      <c r="AI33" s="147" t="e">
        <f t="shared" si="4"/>
        <v>#REF!</v>
      </c>
      <c r="AJ33" s="148" t="e">
        <f t="shared" si="5"/>
        <v>#REF!</v>
      </c>
    </row>
    <row r="34" spans="1:36" ht="13.5">
      <c r="A34" s="72" t="e">
        <f>#REF!</f>
        <v>#REF!</v>
      </c>
      <c r="B34" s="73" t="e">
        <f>#REF!</f>
        <v>#REF!</v>
      </c>
      <c r="C34" s="73" t="e">
        <f>#REF!</f>
        <v>#REF!</v>
      </c>
      <c r="D34" s="74" t="str">
        <f t="shared" ca="1" si="6"/>
        <v>11_Коми_отчет_4 кв_2013.xlsm</v>
      </c>
      <c r="E34" s="75" t="str">
        <f t="shared" ca="1" si="7"/>
        <v>4 кв_2013.</v>
      </c>
      <c r="F34" s="76" t="e">
        <f>#REF!</f>
        <v>#REF!</v>
      </c>
      <c r="G34" s="54" t="e">
        <f>#REF!</f>
        <v>#REF!</v>
      </c>
      <c r="H34" s="77" t="e">
        <f>#REF!</f>
        <v>#REF!</v>
      </c>
      <c r="I34" s="77" t="e">
        <f>#REF!</f>
        <v>#REF!</v>
      </c>
      <c r="J34" s="52" t="e">
        <f>#REF!</f>
        <v>#REF!</v>
      </c>
      <c r="K34" s="53" t="e">
        <f>#REF!</f>
        <v>#REF!</v>
      </c>
      <c r="L34" s="53" t="e">
        <f>#REF!</f>
        <v>#REF!</v>
      </c>
      <c r="M34" s="54" t="e">
        <f>#REF!</f>
        <v>#REF!</v>
      </c>
      <c r="N34" s="54" t="e">
        <f>#REF!</f>
        <v>#REF!</v>
      </c>
      <c r="O34" s="53" t="e">
        <f>#REF!</f>
        <v>#REF!</v>
      </c>
      <c r="P34" s="53" t="e">
        <f>#REF!</f>
        <v>#REF!</v>
      </c>
      <c r="Q34" s="53" t="e">
        <f>#REF!</f>
        <v>#REF!</v>
      </c>
      <c r="R34" s="53" t="e">
        <f>#REF!</f>
        <v>#REF!</v>
      </c>
      <c r="S34" s="55" t="e">
        <f>#REF!</f>
        <v>#REF!</v>
      </c>
      <c r="T34" s="52" t="e">
        <f>#REF!</f>
        <v>#REF!</v>
      </c>
      <c r="U34" s="53" t="e">
        <f>#REF!</f>
        <v>#REF!</v>
      </c>
      <c r="V34" s="53" t="e">
        <f>#REF!</f>
        <v>#REF!</v>
      </c>
      <c r="W34" s="54" t="e">
        <f>#REF!</f>
        <v>#REF!</v>
      </c>
      <c r="X34" s="54" t="e">
        <f>#REF!</f>
        <v>#REF!</v>
      </c>
      <c r="Y34" s="53" t="e">
        <f>#REF!</f>
        <v>#REF!</v>
      </c>
      <c r="Z34" s="53" t="e">
        <f>#REF!</f>
        <v>#REF!</v>
      </c>
      <c r="AA34" s="53" t="e">
        <f>#REF!</f>
        <v>#REF!</v>
      </c>
      <c r="AB34" s="53" t="e">
        <f>#REF!</f>
        <v>#REF!</v>
      </c>
      <c r="AC34" s="55" t="e">
        <f>#REF!</f>
        <v>#REF!</v>
      </c>
      <c r="AD34" s="156" t="e">
        <f>#REF!</f>
        <v>#REF!</v>
      </c>
      <c r="AE34" s="146" t="e">
        <f t="shared" si="0"/>
        <v>#REF!</v>
      </c>
      <c r="AF34" s="146" t="e">
        <f t="shared" si="1"/>
        <v>#REF!</v>
      </c>
      <c r="AG34" s="146" t="e">
        <f t="shared" si="2"/>
        <v>#REF!</v>
      </c>
      <c r="AH34" s="153" t="e">
        <f t="shared" si="3"/>
        <v>#REF!</v>
      </c>
      <c r="AI34" s="147" t="e">
        <f t="shared" si="4"/>
        <v>#REF!</v>
      </c>
      <c r="AJ34" s="148" t="e">
        <f t="shared" si="5"/>
        <v>#REF!</v>
      </c>
    </row>
    <row r="35" spans="1:36" ht="13.5">
      <c r="A35" s="72" t="e">
        <f>#REF!</f>
        <v>#REF!</v>
      </c>
      <c r="B35" s="73" t="e">
        <f>#REF!</f>
        <v>#REF!</v>
      </c>
      <c r="C35" s="73" t="e">
        <f>#REF!</f>
        <v>#REF!</v>
      </c>
      <c r="D35" s="74" t="str">
        <f t="shared" ca="1" si="6"/>
        <v>11_Коми_отчет_4 кв_2013.xlsm</v>
      </c>
      <c r="E35" s="75" t="str">
        <f t="shared" ca="1" si="7"/>
        <v>4 кв_2013.</v>
      </c>
      <c r="F35" s="76" t="e">
        <f>#REF!</f>
        <v>#REF!</v>
      </c>
      <c r="G35" s="54" t="e">
        <f>#REF!</f>
        <v>#REF!</v>
      </c>
      <c r="H35" s="77" t="e">
        <f>#REF!</f>
        <v>#REF!</v>
      </c>
      <c r="I35" s="77" t="e">
        <f>#REF!</f>
        <v>#REF!</v>
      </c>
      <c r="J35" s="52" t="e">
        <f>#REF!</f>
        <v>#REF!</v>
      </c>
      <c r="K35" s="53" t="e">
        <f>#REF!</f>
        <v>#REF!</v>
      </c>
      <c r="L35" s="53" t="e">
        <f>#REF!</f>
        <v>#REF!</v>
      </c>
      <c r="M35" s="54" t="e">
        <f>#REF!</f>
        <v>#REF!</v>
      </c>
      <c r="N35" s="54" t="e">
        <f>#REF!</f>
        <v>#REF!</v>
      </c>
      <c r="O35" s="53" t="e">
        <f>#REF!</f>
        <v>#REF!</v>
      </c>
      <c r="P35" s="53" t="e">
        <f>#REF!</f>
        <v>#REF!</v>
      </c>
      <c r="Q35" s="53" t="e">
        <f>#REF!</f>
        <v>#REF!</v>
      </c>
      <c r="R35" s="53" t="e">
        <f>#REF!</f>
        <v>#REF!</v>
      </c>
      <c r="S35" s="55" t="e">
        <f>#REF!</f>
        <v>#REF!</v>
      </c>
      <c r="T35" s="52" t="e">
        <f>#REF!</f>
        <v>#REF!</v>
      </c>
      <c r="U35" s="53" t="e">
        <f>#REF!</f>
        <v>#REF!</v>
      </c>
      <c r="V35" s="53" t="e">
        <f>#REF!</f>
        <v>#REF!</v>
      </c>
      <c r="W35" s="54" t="e">
        <f>#REF!</f>
        <v>#REF!</v>
      </c>
      <c r="X35" s="54" t="e">
        <f>#REF!</f>
        <v>#REF!</v>
      </c>
      <c r="Y35" s="53" t="e">
        <f>#REF!</f>
        <v>#REF!</v>
      </c>
      <c r="Z35" s="53" t="e">
        <f>#REF!</f>
        <v>#REF!</v>
      </c>
      <c r="AA35" s="53" t="e">
        <f>#REF!</f>
        <v>#REF!</v>
      </c>
      <c r="AB35" s="53" t="e">
        <f>#REF!</f>
        <v>#REF!</v>
      </c>
      <c r="AC35" s="55" t="e">
        <f>#REF!</f>
        <v>#REF!</v>
      </c>
      <c r="AD35" s="156" t="e">
        <f>#REF!</f>
        <v>#REF!</v>
      </c>
      <c r="AE35" s="146" t="e">
        <f t="shared" si="0"/>
        <v>#REF!</v>
      </c>
      <c r="AF35" s="146" t="e">
        <f t="shared" si="1"/>
        <v>#REF!</v>
      </c>
      <c r="AG35" s="146" t="e">
        <f t="shared" si="2"/>
        <v>#REF!</v>
      </c>
      <c r="AH35" s="153" t="e">
        <f t="shared" si="3"/>
        <v>#REF!</v>
      </c>
      <c r="AI35" s="147" t="e">
        <f t="shared" si="4"/>
        <v>#REF!</v>
      </c>
      <c r="AJ35" s="148" t="e">
        <f t="shared" si="5"/>
        <v>#REF!</v>
      </c>
    </row>
    <row r="36" spans="1:36" ht="13.5">
      <c r="A36" s="72" t="e">
        <f>#REF!</f>
        <v>#REF!</v>
      </c>
      <c r="B36" s="73" t="e">
        <f>#REF!</f>
        <v>#REF!</v>
      </c>
      <c r="C36" s="73" t="e">
        <f>#REF!</f>
        <v>#REF!</v>
      </c>
      <c r="D36" s="74" t="str">
        <f t="shared" ca="1" si="6"/>
        <v>11_Коми_отчет_4 кв_2013.xlsm</v>
      </c>
      <c r="E36" s="75" t="str">
        <f t="shared" ca="1" si="7"/>
        <v>4 кв_2013.</v>
      </c>
      <c r="F36" s="76" t="e">
        <f>#REF!</f>
        <v>#REF!</v>
      </c>
      <c r="G36" s="54" t="e">
        <f>#REF!</f>
        <v>#REF!</v>
      </c>
      <c r="H36" s="77" t="e">
        <f>#REF!</f>
        <v>#REF!</v>
      </c>
      <c r="I36" s="77" t="e">
        <f>#REF!</f>
        <v>#REF!</v>
      </c>
      <c r="J36" s="52" t="e">
        <f>#REF!</f>
        <v>#REF!</v>
      </c>
      <c r="K36" s="53" t="e">
        <f>#REF!</f>
        <v>#REF!</v>
      </c>
      <c r="L36" s="53" t="e">
        <f>#REF!</f>
        <v>#REF!</v>
      </c>
      <c r="M36" s="54" t="e">
        <f>#REF!</f>
        <v>#REF!</v>
      </c>
      <c r="N36" s="54" t="e">
        <f>#REF!</f>
        <v>#REF!</v>
      </c>
      <c r="O36" s="53" t="e">
        <f>#REF!</f>
        <v>#REF!</v>
      </c>
      <c r="P36" s="53" t="e">
        <f>#REF!</f>
        <v>#REF!</v>
      </c>
      <c r="Q36" s="53" t="e">
        <f>#REF!</f>
        <v>#REF!</v>
      </c>
      <c r="R36" s="53" t="e">
        <f>#REF!</f>
        <v>#REF!</v>
      </c>
      <c r="S36" s="55" t="e">
        <f>#REF!</f>
        <v>#REF!</v>
      </c>
      <c r="T36" s="52" t="e">
        <f>#REF!</f>
        <v>#REF!</v>
      </c>
      <c r="U36" s="53" t="e">
        <f>#REF!</f>
        <v>#REF!</v>
      </c>
      <c r="V36" s="53" t="e">
        <f>#REF!</f>
        <v>#REF!</v>
      </c>
      <c r="W36" s="54" t="e">
        <f>#REF!</f>
        <v>#REF!</v>
      </c>
      <c r="X36" s="54" t="e">
        <f>#REF!</f>
        <v>#REF!</v>
      </c>
      <c r="Y36" s="53" t="e">
        <f>#REF!</f>
        <v>#REF!</v>
      </c>
      <c r="Z36" s="53" t="e">
        <f>#REF!</f>
        <v>#REF!</v>
      </c>
      <c r="AA36" s="53" t="e">
        <f>#REF!</f>
        <v>#REF!</v>
      </c>
      <c r="AB36" s="53" t="e">
        <f>#REF!</f>
        <v>#REF!</v>
      </c>
      <c r="AC36" s="55" t="e">
        <f>#REF!</f>
        <v>#REF!</v>
      </c>
      <c r="AD36" s="156" t="e">
        <f>#REF!</f>
        <v>#REF!</v>
      </c>
      <c r="AE36" s="146" t="e">
        <f t="shared" si="0"/>
        <v>#REF!</v>
      </c>
      <c r="AF36" s="146" t="e">
        <f t="shared" si="1"/>
        <v>#REF!</v>
      </c>
      <c r="AG36" s="146" t="e">
        <f t="shared" si="2"/>
        <v>#REF!</v>
      </c>
      <c r="AH36" s="153" t="e">
        <f t="shared" si="3"/>
        <v>#REF!</v>
      </c>
      <c r="AI36" s="147" t="e">
        <f t="shared" si="4"/>
        <v>#REF!</v>
      </c>
      <c r="AJ36" s="148" t="e">
        <f t="shared" si="5"/>
        <v>#REF!</v>
      </c>
    </row>
    <row r="37" spans="1:36" ht="13.5">
      <c r="A37" s="72" t="e">
        <f>#REF!</f>
        <v>#REF!</v>
      </c>
      <c r="B37" s="73" t="e">
        <f>#REF!</f>
        <v>#REF!</v>
      </c>
      <c r="C37" s="73" t="e">
        <f>#REF!</f>
        <v>#REF!</v>
      </c>
      <c r="D37" s="74" t="str">
        <f t="shared" ca="1" si="6"/>
        <v>11_Коми_отчет_4 кв_2013.xlsm</v>
      </c>
      <c r="E37" s="75" t="str">
        <f t="shared" ca="1" si="7"/>
        <v>4 кв_2013.</v>
      </c>
      <c r="F37" s="76" t="e">
        <f>#REF!</f>
        <v>#REF!</v>
      </c>
      <c r="G37" s="54" t="e">
        <f>#REF!</f>
        <v>#REF!</v>
      </c>
      <c r="H37" s="77" t="e">
        <f>#REF!</f>
        <v>#REF!</v>
      </c>
      <c r="I37" s="77" t="e">
        <f>#REF!</f>
        <v>#REF!</v>
      </c>
      <c r="J37" s="52" t="e">
        <f>#REF!</f>
        <v>#REF!</v>
      </c>
      <c r="K37" s="53" t="e">
        <f>#REF!</f>
        <v>#REF!</v>
      </c>
      <c r="L37" s="53" t="e">
        <f>#REF!</f>
        <v>#REF!</v>
      </c>
      <c r="M37" s="54" t="e">
        <f>#REF!</f>
        <v>#REF!</v>
      </c>
      <c r="N37" s="54" t="e">
        <f>#REF!</f>
        <v>#REF!</v>
      </c>
      <c r="O37" s="53" t="e">
        <f>#REF!</f>
        <v>#REF!</v>
      </c>
      <c r="P37" s="53" t="e">
        <f>#REF!</f>
        <v>#REF!</v>
      </c>
      <c r="Q37" s="53" t="e">
        <f>#REF!</f>
        <v>#REF!</v>
      </c>
      <c r="R37" s="53" t="e">
        <f>#REF!</f>
        <v>#REF!</v>
      </c>
      <c r="S37" s="55" t="e">
        <f>#REF!</f>
        <v>#REF!</v>
      </c>
      <c r="T37" s="52" t="e">
        <f>#REF!</f>
        <v>#REF!</v>
      </c>
      <c r="U37" s="53" t="e">
        <f>#REF!</f>
        <v>#REF!</v>
      </c>
      <c r="V37" s="53" t="e">
        <f>#REF!</f>
        <v>#REF!</v>
      </c>
      <c r="W37" s="54" t="e">
        <f>#REF!</f>
        <v>#REF!</v>
      </c>
      <c r="X37" s="54" t="e">
        <f>#REF!</f>
        <v>#REF!</v>
      </c>
      <c r="Y37" s="53" t="e">
        <f>#REF!</f>
        <v>#REF!</v>
      </c>
      <c r="Z37" s="53" t="e">
        <f>#REF!</f>
        <v>#REF!</v>
      </c>
      <c r="AA37" s="53" t="e">
        <f>#REF!</f>
        <v>#REF!</v>
      </c>
      <c r="AB37" s="53" t="e">
        <f>#REF!</f>
        <v>#REF!</v>
      </c>
      <c r="AC37" s="55" t="e">
        <f>#REF!</f>
        <v>#REF!</v>
      </c>
      <c r="AD37" s="156" t="e">
        <f>#REF!</f>
        <v>#REF!</v>
      </c>
      <c r="AE37" s="146" t="e">
        <f t="shared" si="0"/>
        <v>#REF!</v>
      </c>
      <c r="AF37" s="146" t="e">
        <f t="shared" si="1"/>
        <v>#REF!</v>
      </c>
      <c r="AG37" s="146" t="e">
        <f t="shared" si="2"/>
        <v>#REF!</v>
      </c>
      <c r="AH37" s="153" t="e">
        <f t="shared" si="3"/>
        <v>#REF!</v>
      </c>
      <c r="AI37" s="147" t="e">
        <f t="shared" si="4"/>
        <v>#REF!</v>
      </c>
      <c r="AJ37" s="148" t="e">
        <f t="shared" si="5"/>
        <v>#REF!</v>
      </c>
    </row>
    <row r="38" spans="1:36" ht="13.5">
      <c r="A38" s="72" t="e">
        <f>#REF!</f>
        <v>#REF!</v>
      </c>
      <c r="B38" s="73" t="e">
        <f>#REF!</f>
        <v>#REF!</v>
      </c>
      <c r="C38" s="73" t="e">
        <f>#REF!</f>
        <v>#REF!</v>
      </c>
      <c r="D38" s="74" t="str">
        <f t="shared" ca="1" si="6"/>
        <v>11_Коми_отчет_4 кв_2013.xlsm</v>
      </c>
      <c r="E38" s="75" t="str">
        <f t="shared" ca="1" si="7"/>
        <v>4 кв_2013.</v>
      </c>
      <c r="F38" s="76" t="e">
        <f>#REF!</f>
        <v>#REF!</v>
      </c>
      <c r="G38" s="54" t="e">
        <f>#REF!</f>
        <v>#REF!</v>
      </c>
      <c r="H38" s="77" t="e">
        <f>#REF!</f>
        <v>#REF!</v>
      </c>
      <c r="I38" s="77" t="e">
        <f>#REF!</f>
        <v>#REF!</v>
      </c>
      <c r="J38" s="52" t="e">
        <f>#REF!</f>
        <v>#REF!</v>
      </c>
      <c r="K38" s="53" t="e">
        <f>#REF!</f>
        <v>#REF!</v>
      </c>
      <c r="L38" s="53" t="e">
        <f>#REF!</f>
        <v>#REF!</v>
      </c>
      <c r="M38" s="54" t="e">
        <f>#REF!</f>
        <v>#REF!</v>
      </c>
      <c r="N38" s="54" t="e">
        <f>#REF!</f>
        <v>#REF!</v>
      </c>
      <c r="O38" s="53" t="e">
        <f>#REF!</f>
        <v>#REF!</v>
      </c>
      <c r="P38" s="53" t="e">
        <f>#REF!</f>
        <v>#REF!</v>
      </c>
      <c r="Q38" s="53" t="e">
        <f>#REF!</f>
        <v>#REF!</v>
      </c>
      <c r="R38" s="53" t="e">
        <f>#REF!</f>
        <v>#REF!</v>
      </c>
      <c r="S38" s="55" t="e">
        <f>#REF!</f>
        <v>#REF!</v>
      </c>
      <c r="T38" s="52" t="e">
        <f>#REF!</f>
        <v>#REF!</v>
      </c>
      <c r="U38" s="53" t="e">
        <f>#REF!</f>
        <v>#REF!</v>
      </c>
      <c r="V38" s="53" t="e">
        <f>#REF!</f>
        <v>#REF!</v>
      </c>
      <c r="W38" s="54" t="e">
        <f>#REF!</f>
        <v>#REF!</v>
      </c>
      <c r="X38" s="54" t="e">
        <f>#REF!</f>
        <v>#REF!</v>
      </c>
      <c r="Y38" s="53" t="e">
        <f>#REF!</f>
        <v>#REF!</v>
      </c>
      <c r="Z38" s="53" t="e">
        <f>#REF!</f>
        <v>#REF!</v>
      </c>
      <c r="AA38" s="53" t="e">
        <f>#REF!</f>
        <v>#REF!</v>
      </c>
      <c r="AB38" s="53" t="e">
        <f>#REF!</f>
        <v>#REF!</v>
      </c>
      <c r="AC38" s="55" t="e">
        <f>#REF!</f>
        <v>#REF!</v>
      </c>
      <c r="AD38" s="156" t="e">
        <f>#REF!</f>
        <v>#REF!</v>
      </c>
      <c r="AE38" s="146" t="e">
        <f t="shared" ref="AE38:AE56" si="8">INDEX(Номер_по_Конституции,MATCH(C38,Субъекты_РФ,0),1)</f>
        <v>#REF!</v>
      </c>
      <c r="AF38" s="146" t="e">
        <f t="shared" ref="AF38:AF56" si="9">INDEX(Федеральный_округ,MATCH(C38,Субъекты_РФ,0),1)</f>
        <v>#REF!</v>
      </c>
      <c r="AG38" s="146" t="e">
        <f t="shared" ref="AG38:AG56" si="10">INDEX(Код_ОКАТО,MATCH(C38,Субъекты_РФ,0),1)</f>
        <v>#REF!</v>
      </c>
      <c r="AH38" s="153" t="e">
        <f t="shared" ref="AH38:AH56" si="11">IF(G38=0,"Не указано",INDEX(Госзаказчик,MATCH(G38,Код_мероприятия,0),1))</f>
        <v>#REF!</v>
      </c>
      <c r="AI38" s="147" t="e">
        <f t="shared" ref="AI38:AI56" si="12">IF(G38=0,"Не указано",INDEX(Вид_расходов,MATCH(G38,Код_мероприятия,0),1))</f>
        <v>#REF!</v>
      </c>
      <c r="AJ38" s="148" t="e">
        <f t="shared" ref="AJ38:AJ56" si="13">IF(G38=0,"Не указано",INDEX(РБ_МБ_ВБИ,MATCH(G38,Код_мероприятия,0),1))</f>
        <v>#REF!</v>
      </c>
    </row>
    <row r="39" spans="1:36" ht="13.5">
      <c r="A39" s="72" t="e">
        <f>#REF!</f>
        <v>#REF!</v>
      </c>
      <c r="B39" s="73" t="e">
        <f>#REF!</f>
        <v>#REF!</v>
      </c>
      <c r="C39" s="73" t="e">
        <f>#REF!</f>
        <v>#REF!</v>
      </c>
      <c r="D39" s="74" t="str">
        <f t="shared" ca="1" si="6"/>
        <v>11_Коми_отчет_4 кв_2013.xlsm</v>
      </c>
      <c r="E39" s="75" t="str">
        <f t="shared" ca="1" si="7"/>
        <v>4 кв_2013.</v>
      </c>
      <c r="F39" s="76" t="e">
        <f>#REF!</f>
        <v>#REF!</v>
      </c>
      <c r="G39" s="54" t="e">
        <f>#REF!</f>
        <v>#REF!</v>
      </c>
      <c r="H39" s="77" t="e">
        <f>#REF!</f>
        <v>#REF!</v>
      </c>
      <c r="I39" s="77" t="e">
        <f>#REF!</f>
        <v>#REF!</v>
      </c>
      <c r="J39" s="52" t="e">
        <f>#REF!</f>
        <v>#REF!</v>
      </c>
      <c r="K39" s="53" t="e">
        <f>#REF!</f>
        <v>#REF!</v>
      </c>
      <c r="L39" s="53" t="e">
        <f>#REF!</f>
        <v>#REF!</v>
      </c>
      <c r="M39" s="54" t="e">
        <f>#REF!</f>
        <v>#REF!</v>
      </c>
      <c r="N39" s="54" t="e">
        <f>#REF!</f>
        <v>#REF!</v>
      </c>
      <c r="O39" s="53" t="e">
        <f>#REF!</f>
        <v>#REF!</v>
      </c>
      <c r="P39" s="53" t="e">
        <f>#REF!</f>
        <v>#REF!</v>
      </c>
      <c r="Q39" s="53" t="e">
        <f>#REF!</f>
        <v>#REF!</v>
      </c>
      <c r="R39" s="53" t="e">
        <f>#REF!</f>
        <v>#REF!</v>
      </c>
      <c r="S39" s="55" t="e">
        <f>#REF!</f>
        <v>#REF!</v>
      </c>
      <c r="T39" s="52" t="e">
        <f>#REF!</f>
        <v>#REF!</v>
      </c>
      <c r="U39" s="53" t="e">
        <f>#REF!</f>
        <v>#REF!</v>
      </c>
      <c r="V39" s="53" t="e">
        <f>#REF!</f>
        <v>#REF!</v>
      </c>
      <c r="W39" s="54" t="e">
        <f>#REF!</f>
        <v>#REF!</v>
      </c>
      <c r="X39" s="54" t="e">
        <f>#REF!</f>
        <v>#REF!</v>
      </c>
      <c r="Y39" s="53" t="e">
        <f>#REF!</f>
        <v>#REF!</v>
      </c>
      <c r="Z39" s="53" t="e">
        <f>#REF!</f>
        <v>#REF!</v>
      </c>
      <c r="AA39" s="53" t="e">
        <f>#REF!</f>
        <v>#REF!</v>
      </c>
      <c r="AB39" s="53" t="e">
        <f>#REF!</f>
        <v>#REF!</v>
      </c>
      <c r="AC39" s="55" t="e">
        <f>#REF!</f>
        <v>#REF!</v>
      </c>
      <c r="AD39" s="156" t="e">
        <f>#REF!</f>
        <v>#REF!</v>
      </c>
      <c r="AE39" s="146" t="e">
        <f t="shared" si="8"/>
        <v>#REF!</v>
      </c>
      <c r="AF39" s="146" t="e">
        <f t="shared" si="9"/>
        <v>#REF!</v>
      </c>
      <c r="AG39" s="146" t="e">
        <f t="shared" si="10"/>
        <v>#REF!</v>
      </c>
      <c r="AH39" s="153" t="e">
        <f t="shared" si="11"/>
        <v>#REF!</v>
      </c>
      <c r="AI39" s="147" t="e">
        <f t="shared" si="12"/>
        <v>#REF!</v>
      </c>
      <c r="AJ39" s="148" t="e">
        <f t="shared" si="13"/>
        <v>#REF!</v>
      </c>
    </row>
    <row r="40" spans="1:36" ht="13.5">
      <c r="A40" s="72" t="e">
        <f>#REF!</f>
        <v>#REF!</v>
      </c>
      <c r="B40" s="73" t="e">
        <f>#REF!</f>
        <v>#REF!</v>
      </c>
      <c r="C40" s="73" t="e">
        <f>#REF!</f>
        <v>#REF!</v>
      </c>
      <c r="D40" s="74" t="str">
        <f t="shared" ca="1" si="6"/>
        <v>11_Коми_отчет_4 кв_2013.xlsm</v>
      </c>
      <c r="E40" s="75" t="str">
        <f t="shared" ca="1" si="7"/>
        <v>4 кв_2013.</v>
      </c>
      <c r="F40" s="76" t="e">
        <f>#REF!</f>
        <v>#REF!</v>
      </c>
      <c r="G40" s="54" t="e">
        <f>#REF!</f>
        <v>#REF!</v>
      </c>
      <c r="H40" s="77" t="e">
        <f>#REF!</f>
        <v>#REF!</v>
      </c>
      <c r="I40" s="77" t="e">
        <f>#REF!</f>
        <v>#REF!</v>
      </c>
      <c r="J40" s="52" t="e">
        <f>#REF!</f>
        <v>#REF!</v>
      </c>
      <c r="K40" s="53" t="e">
        <f>#REF!</f>
        <v>#REF!</v>
      </c>
      <c r="L40" s="53" t="e">
        <f>#REF!</f>
        <v>#REF!</v>
      </c>
      <c r="M40" s="54" t="e">
        <f>#REF!</f>
        <v>#REF!</v>
      </c>
      <c r="N40" s="54" t="e">
        <f>#REF!</f>
        <v>#REF!</v>
      </c>
      <c r="O40" s="53" t="e">
        <f>#REF!</f>
        <v>#REF!</v>
      </c>
      <c r="P40" s="53" t="e">
        <f>#REF!</f>
        <v>#REF!</v>
      </c>
      <c r="Q40" s="53" t="e">
        <f>#REF!</f>
        <v>#REF!</v>
      </c>
      <c r="R40" s="53" t="e">
        <f>#REF!</f>
        <v>#REF!</v>
      </c>
      <c r="S40" s="55" t="e">
        <f>#REF!</f>
        <v>#REF!</v>
      </c>
      <c r="T40" s="52" t="e">
        <f>#REF!</f>
        <v>#REF!</v>
      </c>
      <c r="U40" s="53" t="e">
        <f>#REF!</f>
        <v>#REF!</v>
      </c>
      <c r="V40" s="53" t="e">
        <f>#REF!</f>
        <v>#REF!</v>
      </c>
      <c r="W40" s="54" t="e">
        <f>#REF!</f>
        <v>#REF!</v>
      </c>
      <c r="X40" s="54" t="e">
        <f>#REF!</f>
        <v>#REF!</v>
      </c>
      <c r="Y40" s="53" t="e">
        <f>#REF!</f>
        <v>#REF!</v>
      </c>
      <c r="Z40" s="53" t="e">
        <f>#REF!</f>
        <v>#REF!</v>
      </c>
      <c r="AA40" s="53" t="e">
        <f>#REF!</f>
        <v>#REF!</v>
      </c>
      <c r="AB40" s="53" t="e">
        <f>#REF!</f>
        <v>#REF!</v>
      </c>
      <c r="AC40" s="55" t="e">
        <f>#REF!</f>
        <v>#REF!</v>
      </c>
      <c r="AD40" s="156" t="e">
        <f>#REF!</f>
        <v>#REF!</v>
      </c>
      <c r="AE40" s="146" t="e">
        <f t="shared" si="8"/>
        <v>#REF!</v>
      </c>
      <c r="AF40" s="146" t="e">
        <f t="shared" si="9"/>
        <v>#REF!</v>
      </c>
      <c r="AG40" s="146" t="e">
        <f t="shared" si="10"/>
        <v>#REF!</v>
      </c>
      <c r="AH40" s="153" t="e">
        <f t="shared" si="11"/>
        <v>#REF!</v>
      </c>
      <c r="AI40" s="147" t="e">
        <f t="shared" si="12"/>
        <v>#REF!</v>
      </c>
      <c r="AJ40" s="148" t="e">
        <f t="shared" si="13"/>
        <v>#REF!</v>
      </c>
    </row>
    <row r="41" spans="1:36" ht="13.5">
      <c r="A41" s="72" t="e">
        <f>#REF!</f>
        <v>#REF!</v>
      </c>
      <c r="B41" s="73" t="e">
        <f>#REF!</f>
        <v>#REF!</v>
      </c>
      <c r="C41" s="73" t="e">
        <f>#REF!</f>
        <v>#REF!</v>
      </c>
      <c r="D41" s="74" t="str">
        <f t="shared" ca="1" si="6"/>
        <v>11_Коми_отчет_4 кв_2013.xlsm</v>
      </c>
      <c r="E41" s="75" t="str">
        <f t="shared" ca="1" si="7"/>
        <v>4 кв_2013.</v>
      </c>
      <c r="F41" s="76" t="e">
        <f>#REF!</f>
        <v>#REF!</v>
      </c>
      <c r="G41" s="54" t="e">
        <f>#REF!</f>
        <v>#REF!</v>
      </c>
      <c r="H41" s="77" t="e">
        <f>#REF!</f>
        <v>#REF!</v>
      </c>
      <c r="I41" s="77" t="e">
        <f>#REF!</f>
        <v>#REF!</v>
      </c>
      <c r="J41" s="52" t="e">
        <f>#REF!</f>
        <v>#REF!</v>
      </c>
      <c r="K41" s="53" t="e">
        <f>#REF!</f>
        <v>#REF!</v>
      </c>
      <c r="L41" s="53" t="e">
        <f>#REF!</f>
        <v>#REF!</v>
      </c>
      <c r="M41" s="54" t="e">
        <f>#REF!</f>
        <v>#REF!</v>
      </c>
      <c r="N41" s="54" t="e">
        <f>#REF!</f>
        <v>#REF!</v>
      </c>
      <c r="O41" s="53" t="e">
        <f>#REF!</f>
        <v>#REF!</v>
      </c>
      <c r="P41" s="53" t="e">
        <f>#REF!</f>
        <v>#REF!</v>
      </c>
      <c r="Q41" s="53" t="e">
        <f>#REF!</f>
        <v>#REF!</v>
      </c>
      <c r="R41" s="53" t="e">
        <f>#REF!</f>
        <v>#REF!</v>
      </c>
      <c r="S41" s="55" t="e">
        <f>#REF!</f>
        <v>#REF!</v>
      </c>
      <c r="T41" s="52" t="e">
        <f>#REF!</f>
        <v>#REF!</v>
      </c>
      <c r="U41" s="53" t="e">
        <f>#REF!</f>
        <v>#REF!</v>
      </c>
      <c r="V41" s="53" t="e">
        <f>#REF!</f>
        <v>#REF!</v>
      </c>
      <c r="W41" s="54" t="e">
        <f>#REF!</f>
        <v>#REF!</v>
      </c>
      <c r="X41" s="54" t="e">
        <f>#REF!</f>
        <v>#REF!</v>
      </c>
      <c r="Y41" s="53" t="e">
        <f>#REF!</f>
        <v>#REF!</v>
      </c>
      <c r="Z41" s="53" t="e">
        <f>#REF!</f>
        <v>#REF!</v>
      </c>
      <c r="AA41" s="53" t="e">
        <f>#REF!</f>
        <v>#REF!</v>
      </c>
      <c r="AB41" s="53" t="e">
        <f>#REF!</f>
        <v>#REF!</v>
      </c>
      <c r="AC41" s="55" t="e">
        <f>#REF!</f>
        <v>#REF!</v>
      </c>
      <c r="AD41" s="156" t="e">
        <f>#REF!</f>
        <v>#REF!</v>
      </c>
      <c r="AE41" s="146" t="e">
        <f t="shared" si="8"/>
        <v>#REF!</v>
      </c>
      <c r="AF41" s="146" t="e">
        <f t="shared" si="9"/>
        <v>#REF!</v>
      </c>
      <c r="AG41" s="146" t="e">
        <f t="shared" si="10"/>
        <v>#REF!</v>
      </c>
      <c r="AH41" s="153" t="e">
        <f t="shared" si="11"/>
        <v>#REF!</v>
      </c>
      <c r="AI41" s="147" t="e">
        <f t="shared" si="12"/>
        <v>#REF!</v>
      </c>
      <c r="AJ41" s="148" t="e">
        <f t="shared" si="13"/>
        <v>#REF!</v>
      </c>
    </row>
    <row r="42" spans="1:36" ht="13.5">
      <c r="A42" s="72" t="e">
        <f>#REF!</f>
        <v>#REF!</v>
      </c>
      <c r="B42" s="73" t="e">
        <f>#REF!</f>
        <v>#REF!</v>
      </c>
      <c r="C42" s="73" t="e">
        <f>#REF!</f>
        <v>#REF!</v>
      </c>
      <c r="D42" s="74" t="str">
        <f t="shared" ca="1" si="6"/>
        <v>11_Коми_отчет_4 кв_2013.xlsm</v>
      </c>
      <c r="E42" s="75" t="str">
        <f t="shared" ca="1" si="7"/>
        <v>4 кв_2013.</v>
      </c>
      <c r="F42" s="76" t="e">
        <f>#REF!</f>
        <v>#REF!</v>
      </c>
      <c r="G42" s="54" t="e">
        <f>#REF!</f>
        <v>#REF!</v>
      </c>
      <c r="H42" s="77" t="e">
        <f>#REF!</f>
        <v>#REF!</v>
      </c>
      <c r="I42" s="77" t="e">
        <f>#REF!</f>
        <v>#REF!</v>
      </c>
      <c r="J42" s="52" t="e">
        <f>#REF!</f>
        <v>#REF!</v>
      </c>
      <c r="K42" s="53" t="e">
        <f>#REF!</f>
        <v>#REF!</v>
      </c>
      <c r="L42" s="53" t="e">
        <f>#REF!</f>
        <v>#REF!</v>
      </c>
      <c r="M42" s="54" t="e">
        <f>#REF!</f>
        <v>#REF!</v>
      </c>
      <c r="N42" s="54" t="e">
        <f>#REF!</f>
        <v>#REF!</v>
      </c>
      <c r="O42" s="53" t="e">
        <f>#REF!</f>
        <v>#REF!</v>
      </c>
      <c r="P42" s="53" t="e">
        <f>#REF!</f>
        <v>#REF!</v>
      </c>
      <c r="Q42" s="53" t="e">
        <f>#REF!</f>
        <v>#REF!</v>
      </c>
      <c r="R42" s="53" t="e">
        <f>#REF!</f>
        <v>#REF!</v>
      </c>
      <c r="S42" s="55" t="e">
        <f>#REF!</f>
        <v>#REF!</v>
      </c>
      <c r="T42" s="52" t="e">
        <f>#REF!</f>
        <v>#REF!</v>
      </c>
      <c r="U42" s="53" t="e">
        <f>#REF!</f>
        <v>#REF!</v>
      </c>
      <c r="V42" s="53" t="e">
        <f>#REF!</f>
        <v>#REF!</v>
      </c>
      <c r="W42" s="54" t="e">
        <f>#REF!</f>
        <v>#REF!</v>
      </c>
      <c r="X42" s="54" t="e">
        <f>#REF!</f>
        <v>#REF!</v>
      </c>
      <c r="Y42" s="53" t="e">
        <f>#REF!</f>
        <v>#REF!</v>
      </c>
      <c r="Z42" s="53" t="e">
        <f>#REF!</f>
        <v>#REF!</v>
      </c>
      <c r="AA42" s="53" t="e">
        <f>#REF!</f>
        <v>#REF!</v>
      </c>
      <c r="AB42" s="53" t="e">
        <f>#REF!</f>
        <v>#REF!</v>
      </c>
      <c r="AC42" s="55" t="e">
        <f>#REF!</f>
        <v>#REF!</v>
      </c>
      <c r="AD42" s="156" t="e">
        <f>#REF!</f>
        <v>#REF!</v>
      </c>
      <c r="AE42" s="146" t="e">
        <f t="shared" si="8"/>
        <v>#REF!</v>
      </c>
      <c r="AF42" s="146" t="e">
        <f t="shared" si="9"/>
        <v>#REF!</v>
      </c>
      <c r="AG42" s="146" t="e">
        <f t="shared" si="10"/>
        <v>#REF!</v>
      </c>
      <c r="AH42" s="153" t="e">
        <f t="shared" si="11"/>
        <v>#REF!</v>
      </c>
      <c r="AI42" s="147" t="e">
        <f t="shared" si="12"/>
        <v>#REF!</v>
      </c>
      <c r="AJ42" s="148" t="e">
        <f t="shared" si="13"/>
        <v>#REF!</v>
      </c>
    </row>
    <row r="43" spans="1:36" ht="13.5">
      <c r="A43" s="72" t="e">
        <f>#REF!</f>
        <v>#REF!</v>
      </c>
      <c r="B43" s="73" t="e">
        <f>#REF!</f>
        <v>#REF!</v>
      </c>
      <c r="C43" s="73" t="e">
        <f>#REF!</f>
        <v>#REF!</v>
      </c>
      <c r="D43" s="74" t="str">
        <f t="shared" ca="1" si="6"/>
        <v>11_Коми_отчет_4 кв_2013.xlsm</v>
      </c>
      <c r="E43" s="75" t="str">
        <f t="shared" ca="1" si="7"/>
        <v>4 кв_2013.</v>
      </c>
      <c r="F43" s="76" t="e">
        <f>#REF!</f>
        <v>#REF!</v>
      </c>
      <c r="G43" s="54" t="e">
        <f>#REF!</f>
        <v>#REF!</v>
      </c>
      <c r="H43" s="77" t="e">
        <f>#REF!</f>
        <v>#REF!</v>
      </c>
      <c r="I43" s="77" t="e">
        <f>#REF!</f>
        <v>#REF!</v>
      </c>
      <c r="J43" s="52" t="e">
        <f>#REF!</f>
        <v>#REF!</v>
      </c>
      <c r="K43" s="53" t="e">
        <f>#REF!</f>
        <v>#REF!</v>
      </c>
      <c r="L43" s="53" t="e">
        <f>#REF!</f>
        <v>#REF!</v>
      </c>
      <c r="M43" s="54" t="e">
        <f>#REF!</f>
        <v>#REF!</v>
      </c>
      <c r="N43" s="54" t="e">
        <f>#REF!</f>
        <v>#REF!</v>
      </c>
      <c r="O43" s="53" t="e">
        <f>#REF!</f>
        <v>#REF!</v>
      </c>
      <c r="P43" s="53" t="e">
        <f>#REF!</f>
        <v>#REF!</v>
      </c>
      <c r="Q43" s="53" t="e">
        <f>#REF!</f>
        <v>#REF!</v>
      </c>
      <c r="R43" s="53" t="e">
        <f>#REF!</f>
        <v>#REF!</v>
      </c>
      <c r="S43" s="55" t="e">
        <f>#REF!</f>
        <v>#REF!</v>
      </c>
      <c r="T43" s="52" t="e">
        <f>#REF!</f>
        <v>#REF!</v>
      </c>
      <c r="U43" s="53" t="e">
        <f>#REF!</f>
        <v>#REF!</v>
      </c>
      <c r="V43" s="53" t="e">
        <f>#REF!</f>
        <v>#REF!</v>
      </c>
      <c r="W43" s="54" t="e">
        <f>#REF!</f>
        <v>#REF!</v>
      </c>
      <c r="X43" s="54" t="e">
        <f>#REF!</f>
        <v>#REF!</v>
      </c>
      <c r="Y43" s="53" t="e">
        <f>#REF!</f>
        <v>#REF!</v>
      </c>
      <c r="Z43" s="53" t="e">
        <f>#REF!</f>
        <v>#REF!</v>
      </c>
      <c r="AA43" s="53" t="e">
        <f>#REF!</f>
        <v>#REF!</v>
      </c>
      <c r="AB43" s="53" t="e">
        <f>#REF!</f>
        <v>#REF!</v>
      </c>
      <c r="AC43" s="55" t="e">
        <f>#REF!</f>
        <v>#REF!</v>
      </c>
      <c r="AD43" s="156" t="e">
        <f>#REF!</f>
        <v>#REF!</v>
      </c>
      <c r="AE43" s="146" t="e">
        <f t="shared" si="8"/>
        <v>#REF!</v>
      </c>
      <c r="AF43" s="146" t="e">
        <f t="shared" si="9"/>
        <v>#REF!</v>
      </c>
      <c r="AG43" s="146" t="e">
        <f t="shared" si="10"/>
        <v>#REF!</v>
      </c>
      <c r="AH43" s="153" t="e">
        <f t="shared" si="11"/>
        <v>#REF!</v>
      </c>
      <c r="AI43" s="147" t="e">
        <f t="shared" si="12"/>
        <v>#REF!</v>
      </c>
      <c r="AJ43" s="148" t="e">
        <f t="shared" si="13"/>
        <v>#REF!</v>
      </c>
    </row>
    <row r="44" spans="1:36" ht="13.5">
      <c r="A44" s="72" t="e">
        <f>#REF!</f>
        <v>#REF!</v>
      </c>
      <c r="B44" s="73" t="e">
        <f>#REF!</f>
        <v>#REF!</v>
      </c>
      <c r="C44" s="73" t="e">
        <f>#REF!</f>
        <v>#REF!</v>
      </c>
      <c r="D44" s="74" t="str">
        <f t="shared" ca="1" si="6"/>
        <v>11_Коми_отчет_4 кв_2013.xlsm</v>
      </c>
      <c r="E44" s="75" t="str">
        <f t="shared" ca="1" si="7"/>
        <v>4 кв_2013.</v>
      </c>
      <c r="F44" s="76" t="e">
        <f>#REF!</f>
        <v>#REF!</v>
      </c>
      <c r="G44" s="54" t="e">
        <f>#REF!</f>
        <v>#REF!</v>
      </c>
      <c r="H44" s="77" t="e">
        <f>#REF!</f>
        <v>#REF!</v>
      </c>
      <c r="I44" s="77" t="e">
        <f>#REF!</f>
        <v>#REF!</v>
      </c>
      <c r="J44" s="52" t="e">
        <f>#REF!</f>
        <v>#REF!</v>
      </c>
      <c r="K44" s="53" t="e">
        <f>#REF!</f>
        <v>#REF!</v>
      </c>
      <c r="L44" s="53" t="e">
        <f>#REF!</f>
        <v>#REF!</v>
      </c>
      <c r="M44" s="54" t="e">
        <f>#REF!</f>
        <v>#REF!</v>
      </c>
      <c r="N44" s="54" t="e">
        <f>#REF!</f>
        <v>#REF!</v>
      </c>
      <c r="O44" s="53" t="e">
        <f>#REF!</f>
        <v>#REF!</v>
      </c>
      <c r="P44" s="53" t="e">
        <f>#REF!</f>
        <v>#REF!</v>
      </c>
      <c r="Q44" s="53" t="e">
        <f>#REF!</f>
        <v>#REF!</v>
      </c>
      <c r="R44" s="53" t="e">
        <f>#REF!</f>
        <v>#REF!</v>
      </c>
      <c r="S44" s="55" t="e">
        <f>#REF!</f>
        <v>#REF!</v>
      </c>
      <c r="T44" s="52" t="e">
        <f>#REF!</f>
        <v>#REF!</v>
      </c>
      <c r="U44" s="53" t="e">
        <f>#REF!</f>
        <v>#REF!</v>
      </c>
      <c r="V44" s="53" t="e">
        <f>#REF!</f>
        <v>#REF!</v>
      </c>
      <c r="W44" s="54" t="e">
        <f>#REF!</f>
        <v>#REF!</v>
      </c>
      <c r="X44" s="54" t="e">
        <f>#REF!</f>
        <v>#REF!</v>
      </c>
      <c r="Y44" s="53" t="e">
        <f>#REF!</f>
        <v>#REF!</v>
      </c>
      <c r="Z44" s="53" t="e">
        <f>#REF!</f>
        <v>#REF!</v>
      </c>
      <c r="AA44" s="53" t="e">
        <f>#REF!</f>
        <v>#REF!</v>
      </c>
      <c r="AB44" s="53" t="e">
        <f>#REF!</f>
        <v>#REF!</v>
      </c>
      <c r="AC44" s="55" t="e">
        <f>#REF!</f>
        <v>#REF!</v>
      </c>
      <c r="AD44" s="156" t="e">
        <f>#REF!</f>
        <v>#REF!</v>
      </c>
      <c r="AE44" s="146" t="e">
        <f t="shared" si="8"/>
        <v>#REF!</v>
      </c>
      <c r="AF44" s="146" t="e">
        <f t="shared" si="9"/>
        <v>#REF!</v>
      </c>
      <c r="AG44" s="146" t="e">
        <f t="shared" si="10"/>
        <v>#REF!</v>
      </c>
      <c r="AH44" s="153" t="e">
        <f t="shared" si="11"/>
        <v>#REF!</v>
      </c>
      <c r="AI44" s="147" t="e">
        <f t="shared" si="12"/>
        <v>#REF!</v>
      </c>
      <c r="AJ44" s="148" t="e">
        <f t="shared" si="13"/>
        <v>#REF!</v>
      </c>
    </row>
    <row r="45" spans="1:36" ht="13.5">
      <c r="A45" s="72" t="e">
        <f>#REF!</f>
        <v>#REF!</v>
      </c>
      <c r="B45" s="73" t="e">
        <f>#REF!</f>
        <v>#REF!</v>
      </c>
      <c r="C45" s="73" t="e">
        <f>#REF!</f>
        <v>#REF!</v>
      </c>
      <c r="D45" s="74" t="str">
        <f t="shared" ca="1" si="6"/>
        <v>11_Коми_отчет_4 кв_2013.xlsm</v>
      </c>
      <c r="E45" s="75" t="str">
        <f t="shared" ca="1" si="7"/>
        <v>4 кв_2013.</v>
      </c>
      <c r="F45" s="76" t="e">
        <f>#REF!</f>
        <v>#REF!</v>
      </c>
      <c r="G45" s="54" t="e">
        <f>#REF!</f>
        <v>#REF!</v>
      </c>
      <c r="H45" s="77" t="e">
        <f>#REF!</f>
        <v>#REF!</v>
      </c>
      <c r="I45" s="77" t="e">
        <f>#REF!</f>
        <v>#REF!</v>
      </c>
      <c r="J45" s="52" t="e">
        <f>#REF!</f>
        <v>#REF!</v>
      </c>
      <c r="K45" s="53" t="e">
        <f>#REF!</f>
        <v>#REF!</v>
      </c>
      <c r="L45" s="53" t="e">
        <f>#REF!</f>
        <v>#REF!</v>
      </c>
      <c r="M45" s="54" t="e">
        <f>#REF!</f>
        <v>#REF!</v>
      </c>
      <c r="N45" s="54" t="e">
        <f>#REF!</f>
        <v>#REF!</v>
      </c>
      <c r="O45" s="53" t="e">
        <f>#REF!</f>
        <v>#REF!</v>
      </c>
      <c r="P45" s="53" t="e">
        <f>#REF!</f>
        <v>#REF!</v>
      </c>
      <c r="Q45" s="53" t="e">
        <f>#REF!</f>
        <v>#REF!</v>
      </c>
      <c r="R45" s="53" t="e">
        <f>#REF!</f>
        <v>#REF!</v>
      </c>
      <c r="S45" s="55" t="e">
        <f>#REF!</f>
        <v>#REF!</v>
      </c>
      <c r="T45" s="52" t="e">
        <f>#REF!</f>
        <v>#REF!</v>
      </c>
      <c r="U45" s="53" t="e">
        <f>#REF!</f>
        <v>#REF!</v>
      </c>
      <c r="V45" s="53" t="e">
        <f>#REF!</f>
        <v>#REF!</v>
      </c>
      <c r="W45" s="54" t="e">
        <f>#REF!</f>
        <v>#REF!</v>
      </c>
      <c r="X45" s="54" t="e">
        <f>#REF!</f>
        <v>#REF!</v>
      </c>
      <c r="Y45" s="53" t="e">
        <f>#REF!</f>
        <v>#REF!</v>
      </c>
      <c r="Z45" s="53" t="e">
        <f>#REF!</f>
        <v>#REF!</v>
      </c>
      <c r="AA45" s="53" t="e">
        <f>#REF!</f>
        <v>#REF!</v>
      </c>
      <c r="AB45" s="53" t="e">
        <f>#REF!</f>
        <v>#REF!</v>
      </c>
      <c r="AC45" s="55" t="e">
        <f>#REF!</f>
        <v>#REF!</v>
      </c>
      <c r="AD45" s="156" t="e">
        <f>#REF!</f>
        <v>#REF!</v>
      </c>
      <c r="AE45" s="146" t="e">
        <f t="shared" si="8"/>
        <v>#REF!</v>
      </c>
      <c r="AF45" s="146" t="e">
        <f t="shared" si="9"/>
        <v>#REF!</v>
      </c>
      <c r="AG45" s="146" t="e">
        <f t="shared" si="10"/>
        <v>#REF!</v>
      </c>
      <c r="AH45" s="153" t="e">
        <f t="shared" si="11"/>
        <v>#REF!</v>
      </c>
      <c r="AI45" s="147" t="e">
        <f t="shared" si="12"/>
        <v>#REF!</v>
      </c>
      <c r="AJ45" s="148" t="e">
        <f t="shared" si="13"/>
        <v>#REF!</v>
      </c>
    </row>
    <row r="46" spans="1:36" ht="13.5">
      <c r="A46" s="72" t="e">
        <f>#REF!</f>
        <v>#REF!</v>
      </c>
      <c r="B46" s="73" t="e">
        <f>#REF!</f>
        <v>#REF!</v>
      </c>
      <c r="C46" s="73" t="e">
        <f>#REF!</f>
        <v>#REF!</v>
      </c>
      <c r="D46" s="74" t="str">
        <f t="shared" ca="1" si="6"/>
        <v>11_Коми_отчет_4 кв_2013.xlsm</v>
      </c>
      <c r="E46" s="75" t="str">
        <f t="shared" ca="1" si="7"/>
        <v>4 кв_2013.</v>
      </c>
      <c r="F46" s="76" t="e">
        <f>#REF!</f>
        <v>#REF!</v>
      </c>
      <c r="G46" s="54" t="e">
        <f>#REF!</f>
        <v>#REF!</v>
      </c>
      <c r="H46" s="77" t="e">
        <f>#REF!</f>
        <v>#REF!</v>
      </c>
      <c r="I46" s="77" t="e">
        <f>#REF!</f>
        <v>#REF!</v>
      </c>
      <c r="J46" s="52" t="e">
        <f>#REF!</f>
        <v>#REF!</v>
      </c>
      <c r="K46" s="53" t="e">
        <f>#REF!</f>
        <v>#REF!</v>
      </c>
      <c r="L46" s="53" t="e">
        <f>#REF!</f>
        <v>#REF!</v>
      </c>
      <c r="M46" s="54" t="e">
        <f>#REF!</f>
        <v>#REF!</v>
      </c>
      <c r="N46" s="54" t="e">
        <f>#REF!</f>
        <v>#REF!</v>
      </c>
      <c r="O46" s="53" t="e">
        <f>#REF!</f>
        <v>#REF!</v>
      </c>
      <c r="P46" s="53" t="e">
        <f>#REF!</f>
        <v>#REF!</v>
      </c>
      <c r="Q46" s="53" t="e">
        <f>#REF!</f>
        <v>#REF!</v>
      </c>
      <c r="R46" s="53" t="e">
        <f>#REF!</f>
        <v>#REF!</v>
      </c>
      <c r="S46" s="55" t="e">
        <f>#REF!</f>
        <v>#REF!</v>
      </c>
      <c r="T46" s="52" t="e">
        <f>#REF!</f>
        <v>#REF!</v>
      </c>
      <c r="U46" s="53" t="e">
        <f>#REF!</f>
        <v>#REF!</v>
      </c>
      <c r="V46" s="53" t="e">
        <f>#REF!</f>
        <v>#REF!</v>
      </c>
      <c r="W46" s="54" t="e">
        <f>#REF!</f>
        <v>#REF!</v>
      </c>
      <c r="X46" s="54" t="e">
        <f>#REF!</f>
        <v>#REF!</v>
      </c>
      <c r="Y46" s="53" t="e">
        <f>#REF!</f>
        <v>#REF!</v>
      </c>
      <c r="Z46" s="53" t="e">
        <f>#REF!</f>
        <v>#REF!</v>
      </c>
      <c r="AA46" s="53" t="e">
        <f>#REF!</f>
        <v>#REF!</v>
      </c>
      <c r="AB46" s="53" t="e">
        <f>#REF!</f>
        <v>#REF!</v>
      </c>
      <c r="AC46" s="55" t="e">
        <f>#REF!</f>
        <v>#REF!</v>
      </c>
      <c r="AD46" s="156" t="e">
        <f>#REF!</f>
        <v>#REF!</v>
      </c>
      <c r="AE46" s="146" t="e">
        <f t="shared" si="8"/>
        <v>#REF!</v>
      </c>
      <c r="AF46" s="146" t="e">
        <f t="shared" si="9"/>
        <v>#REF!</v>
      </c>
      <c r="AG46" s="146" t="e">
        <f t="shared" si="10"/>
        <v>#REF!</v>
      </c>
      <c r="AH46" s="153" t="e">
        <f t="shared" si="11"/>
        <v>#REF!</v>
      </c>
      <c r="AI46" s="147" t="e">
        <f t="shared" si="12"/>
        <v>#REF!</v>
      </c>
      <c r="AJ46" s="148" t="e">
        <f t="shared" si="13"/>
        <v>#REF!</v>
      </c>
    </row>
    <row r="47" spans="1:36" ht="13.5">
      <c r="A47" s="72" t="e">
        <f>#REF!</f>
        <v>#REF!</v>
      </c>
      <c r="B47" s="73" t="e">
        <f>#REF!</f>
        <v>#REF!</v>
      </c>
      <c r="C47" s="73" t="e">
        <f>#REF!</f>
        <v>#REF!</v>
      </c>
      <c r="D47" s="74" t="str">
        <f t="shared" ca="1" si="6"/>
        <v>11_Коми_отчет_4 кв_2013.xlsm</v>
      </c>
      <c r="E47" s="75" t="str">
        <f t="shared" ca="1" si="7"/>
        <v>4 кв_2013.</v>
      </c>
      <c r="F47" s="76" t="e">
        <f>#REF!</f>
        <v>#REF!</v>
      </c>
      <c r="G47" s="54" t="e">
        <f>#REF!</f>
        <v>#REF!</v>
      </c>
      <c r="H47" s="77" t="e">
        <f>#REF!</f>
        <v>#REF!</v>
      </c>
      <c r="I47" s="77" t="e">
        <f>#REF!</f>
        <v>#REF!</v>
      </c>
      <c r="J47" s="52" t="e">
        <f>#REF!</f>
        <v>#REF!</v>
      </c>
      <c r="K47" s="53" t="e">
        <f>#REF!</f>
        <v>#REF!</v>
      </c>
      <c r="L47" s="53" t="e">
        <f>#REF!</f>
        <v>#REF!</v>
      </c>
      <c r="M47" s="54" t="e">
        <f>#REF!</f>
        <v>#REF!</v>
      </c>
      <c r="N47" s="54" t="e">
        <f>#REF!</f>
        <v>#REF!</v>
      </c>
      <c r="O47" s="53" t="e">
        <f>#REF!</f>
        <v>#REF!</v>
      </c>
      <c r="P47" s="53" t="e">
        <f>#REF!</f>
        <v>#REF!</v>
      </c>
      <c r="Q47" s="53" t="e">
        <f>#REF!</f>
        <v>#REF!</v>
      </c>
      <c r="R47" s="53" t="e">
        <f>#REF!</f>
        <v>#REF!</v>
      </c>
      <c r="S47" s="55" t="e">
        <f>#REF!</f>
        <v>#REF!</v>
      </c>
      <c r="T47" s="52" t="e">
        <f>#REF!</f>
        <v>#REF!</v>
      </c>
      <c r="U47" s="53" t="e">
        <f>#REF!</f>
        <v>#REF!</v>
      </c>
      <c r="V47" s="53" t="e">
        <f>#REF!</f>
        <v>#REF!</v>
      </c>
      <c r="W47" s="54" t="e">
        <f>#REF!</f>
        <v>#REF!</v>
      </c>
      <c r="X47" s="54" t="e">
        <f>#REF!</f>
        <v>#REF!</v>
      </c>
      <c r="Y47" s="53" t="e">
        <f>#REF!</f>
        <v>#REF!</v>
      </c>
      <c r="Z47" s="53" t="e">
        <f>#REF!</f>
        <v>#REF!</v>
      </c>
      <c r="AA47" s="53" t="e">
        <f>#REF!</f>
        <v>#REF!</v>
      </c>
      <c r="AB47" s="53" t="e">
        <f>#REF!</f>
        <v>#REF!</v>
      </c>
      <c r="AC47" s="55" t="e">
        <f>#REF!</f>
        <v>#REF!</v>
      </c>
      <c r="AD47" s="156" t="e">
        <f>#REF!</f>
        <v>#REF!</v>
      </c>
      <c r="AE47" s="146" t="e">
        <f t="shared" si="8"/>
        <v>#REF!</v>
      </c>
      <c r="AF47" s="146" t="e">
        <f t="shared" si="9"/>
        <v>#REF!</v>
      </c>
      <c r="AG47" s="146" t="e">
        <f t="shared" si="10"/>
        <v>#REF!</v>
      </c>
      <c r="AH47" s="153" t="e">
        <f t="shared" si="11"/>
        <v>#REF!</v>
      </c>
      <c r="AI47" s="147" t="e">
        <f t="shared" si="12"/>
        <v>#REF!</v>
      </c>
      <c r="AJ47" s="148" t="e">
        <f t="shared" si="13"/>
        <v>#REF!</v>
      </c>
    </row>
    <row r="48" spans="1:36" ht="13.5">
      <c r="A48" s="72" t="e">
        <f>#REF!</f>
        <v>#REF!</v>
      </c>
      <c r="B48" s="73" t="e">
        <f>#REF!</f>
        <v>#REF!</v>
      </c>
      <c r="C48" s="73" t="e">
        <f>#REF!</f>
        <v>#REF!</v>
      </c>
      <c r="D48" s="74" t="str">
        <f t="shared" ca="1" si="6"/>
        <v>11_Коми_отчет_4 кв_2013.xlsm</v>
      </c>
      <c r="E48" s="75" t="str">
        <f t="shared" ca="1" si="7"/>
        <v>4 кв_2013.</v>
      </c>
      <c r="F48" s="76" t="e">
        <f>#REF!</f>
        <v>#REF!</v>
      </c>
      <c r="G48" s="54" t="e">
        <f>#REF!</f>
        <v>#REF!</v>
      </c>
      <c r="H48" s="108" t="e">
        <f>#REF!</f>
        <v>#REF!</v>
      </c>
      <c r="I48" s="64" t="e">
        <f>#REF!</f>
        <v>#REF!</v>
      </c>
      <c r="J48" s="52" t="e">
        <f>#REF!</f>
        <v>#REF!</v>
      </c>
      <c r="K48" s="53" t="e">
        <f>#REF!</f>
        <v>#REF!</v>
      </c>
      <c r="L48" s="53" t="e">
        <f>#REF!</f>
        <v>#REF!</v>
      </c>
      <c r="M48" s="54" t="e">
        <f>#REF!</f>
        <v>#REF!</v>
      </c>
      <c r="N48" s="54" t="e">
        <f>#REF!</f>
        <v>#REF!</v>
      </c>
      <c r="O48" s="53" t="e">
        <f>#REF!</f>
        <v>#REF!</v>
      </c>
      <c r="P48" s="53" t="e">
        <f>#REF!</f>
        <v>#REF!</v>
      </c>
      <c r="Q48" s="53" t="e">
        <f>#REF!</f>
        <v>#REF!</v>
      </c>
      <c r="R48" s="53" t="e">
        <f>#REF!</f>
        <v>#REF!</v>
      </c>
      <c r="S48" s="55" t="e">
        <f>#REF!</f>
        <v>#REF!</v>
      </c>
      <c r="T48" s="52" t="e">
        <f>#REF!</f>
        <v>#REF!</v>
      </c>
      <c r="U48" s="53" t="e">
        <f>#REF!</f>
        <v>#REF!</v>
      </c>
      <c r="V48" s="53" t="e">
        <f>#REF!</f>
        <v>#REF!</v>
      </c>
      <c r="W48" s="54" t="e">
        <f>#REF!</f>
        <v>#REF!</v>
      </c>
      <c r="X48" s="54" t="e">
        <f>#REF!</f>
        <v>#REF!</v>
      </c>
      <c r="Y48" s="53" t="e">
        <f>#REF!</f>
        <v>#REF!</v>
      </c>
      <c r="Z48" s="53" t="e">
        <f>#REF!</f>
        <v>#REF!</v>
      </c>
      <c r="AA48" s="53" t="e">
        <f>#REF!</f>
        <v>#REF!</v>
      </c>
      <c r="AB48" s="53" t="e">
        <f>#REF!</f>
        <v>#REF!</v>
      </c>
      <c r="AC48" s="55" t="e">
        <f>#REF!</f>
        <v>#REF!</v>
      </c>
      <c r="AD48" s="156" t="e">
        <f>#REF!</f>
        <v>#REF!</v>
      </c>
      <c r="AE48" s="146" t="e">
        <f t="shared" si="8"/>
        <v>#REF!</v>
      </c>
      <c r="AF48" s="146" t="e">
        <f t="shared" si="9"/>
        <v>#REF!</v>
      </c>
      <c r="AG48" s="146" t="e">
        <f t="shared" si="10"/>
        <v>#REF!</v>
      </c>
      <c r="AH48" s="153" t="e">
        <f t="shared" si="11"/>
        <v>#REF!</v>
      </c>
      <c r="AI48" s="147" t="e">
        <f t="shared" si="12"/>
        <v>#REF!</v>
      </c>
      <c r="AJ48" s="148" t="e">
        <f t="shared" si="13"/>
        <v>#REF!</v>
      </c>
    </row>
    <row r="49" spans="1:36" ht="13.5">
      <c r="A49" s="72" t="e">
        <f>#REF!</f>
        <v>#REF!</v>
      </c>
      <c r="B49" s="73" t="e">
        <f>#REF!</f>
        <v>#REF!</v>
      </c>
      <c r="C49" s="73" t="e">
        <f>#REF!</f>
        <v>#REF!</v>
      </c>
      <c r="D49" s="74" t="str">
        <f t="shared" ca="1" si="6"/>
        <v>11_Коми_отчет_4 кв_2013.xlsm</v>
      </c>
      <c r="E49" s="75" t="str">
        <f t="shared" ca="1" si="7"/>
        <v>4 кв_2013.</v>
      </c>
      <c r="F49" s="76" t="e">
        <f>#REF!</f>
        <v>#REF!</v>
      </c>
      <c r="G49" s="54" t="e">
        <f>#REF!</f>
        <v>#REF!</v>
      </c>
      <c r="H49" s="108" t="e">
        <f>#REF!</f>
        <v>#REF!</v>
      </c>
      <c r="I49" s="64" t="e">
        <f>#REF!</f>
        <v>#REF!</v>
      </c>
      <c r="J49" s="52" t="e">
        <f>#REF!</f>
        <v>#REF!</v>
      </c>
      <c r="K49" s="53" t="e">
        <f>#REF!</f>
        <v>#REF!</v>
      </c>
      <c r="L49" s="53" t="e">
        <f>#REF!</f>
        <v>#REF!</v>
      </c>
      <c r="M49" s="54" t="e">
        <f>#REF!</f>
        <v>#REF!</v>
      </c>
      <c r="N49" s="54" t="e">
        <f>#REF!</f>
        <v>#REF!</v>
      </c>
      <c r="O49" s="53" t="e">
        <f>#REF!</f>
        <v>#REF!</v>
      </c>
      <c r="P49" s="53" t="e">
        <f>#REF!</f>
        <v>#REF!</v>
      </c>
      <c r="Q49" s="53" t="e">
        <f>#REF!</f>
        <v>#REF!</v>
      </c>
      <c r="R49" s="53" t="e">
        <f>#REF!</f>
        <v>#REF!</v>
      </c>
      <c r="S49" s="55" t="e">
        <f>#REF!</f>
        <v>#REF!</v>
      </c>
      <c r="T49" s="52" t="e">
        <f>#REF!</f>
        <v>#REF!</v>
      </c>
      <c r="U49" s="53" t="e">
        <f>#REF!</f>
        <v>#REF!</v>
      </c>
      <c r="V49" s="53" t="e">
        <f>#REF!</f>
        <v>#REF!</v>
      </c>
      <c r="W49" s="54" t="e">
        <f>#REF!</f>
        <v>#REF!</v>
      </c>
      <c r="X49" s="54" t="e">
        <f>#REF!</f>
        <v>#REF!</v>
      </c>
      <c r="Y49" s="53" t="e">
        <f>#REF!</f>
        <v>#REF!</v>
      </c>
      <c r="Z49" s="53" t="e">
        <f>#REF!</f>
        <v>#REF!</v>
      </c>
      <c r="AA49" s="53" t="e">
        <f>#REF!</f>
        <v>#REF!</v>
      </c>
      <c r="AB49" s="53" t="e">
        <f>#REF!</f>
        <v>#REF!</v>
      </c>
      <c r="AC49" s="55" t="e">
        <f>#REF!</f>
        <v>#REF!</v>
      </c>
      <c r="AD49" s="156" t="e">
        <f>#REF!</f>
        <v>#REF!</v>
      </c>
      <c r="AE49" s="146" t="e">
        <f t="shared" si="8"/>
        <v>#REF!</v>
      </c>
      <c r="AF49" s="146" t="e">
        <f t="shared" si="9"/>
        <v>#REF!</v>
      </c>
      <c r="AG49" s="146" t="e">
        <f t="shared" si="10"/>
        <v>#REF!</v>
      </c>
      <c r="AH49" s="153" t="e">
        <f t="shared" si="11"/>
        <v>#REF!</v>
      </c>
      <c r="AI49" s="147" t="e">
        <f t="shared" si="12"/>
        <v>#REF!</v>
      </c>
      <c r="AJ49" s="148" t="e">
        <f t="shared" si="13"/>
        <v>#REF!</v>
      </c>
    </row>
    <row r="50" spans="1:36" ht="13.5">
      <c r="A50" s="72" t="e">
        <f>#REF!</f>
        <v>#REF!</v>
      </c>
      <c r="B50" s="73" t="e">
        <f>#REF!</f>
        <v>#REF!</v>
      </c>
      <c r="C50" s="73" t="e">
        <f>#REF!</f>
        <v>#REF!</v>
      </c>
      <c r="D50" s="74" t="str">
        <f t="shared" ca="1" si="6"/>
        <v>11_Коми_отчет_4 кв_2013.xlsm</v>
      </c>
      <c r="E50" s="75" t="str">
        <f t="shared" ca="1" si="7"/>
        <v>4 кв_2013.</v>
      </c>
      <c r="F50" s="76" t="e">
        <f>#REF!</f>
        <v>#REF!</v>
      </c>
      <c r="G50" s="54" t="e">
        <f>#REF!</f>
        <v>#REF!</v>
      </c>
      <c r="H50" s="108" t="e">
        <f>#REF!</f>
        <v>#REF!</v>
      </c>
      <c r="I50" s="64" t="e">
        <f>#REF!</f>
        <v>#REF!</v>
      </c>
      <c r="J50" s="52" t="e">
        <f>#REF!</f>
        <v>#REF!</v>
      </c>
      <c r="K50" s="53" t="e">
        <f>#REF!</f>
        <v>#REF!</v>
      </c>
      <c r="L50" s="53" t="e">
        <f>#REF!</f>
        <v>#REF!</v>
      </c>
      <c r="M50" s="54" t="e">
        <f>#REF!</f>
        <v>#REF!</v>
      </c>
      <c r="N50" s="54" t="e">
        <f>#REF!</f>
        <v>#REF!</v>
      </c>
      <c r="O50" s="53" t="e">
        <f>#REF!</f>
        <v>#REF!</v>
      </c>
      <c r="P50" s="53" t="e">
        <f>#REF!</f>
        <v>#REF!</v>
      </c>
      <c r="Q50" s="53" t="e">
        <f>#REF!</f>
        <v>#REF!</v>
      </c>
      <c r="R50" s="53" t="e">
        <f>#REF!</f>
        <v>#REF!</v>
      </c>
      <c r="S50" s="55" t="e">
        <f>#REF!</f>
        <v>#REF!</v>
      </c>
      <c r="T50" s="52" t="e">
        <f>#REF!</f>
        <v>#REF!</v>
      </c>
      <c r="U50" s="53" t="e">
        <f>#REF!</f>
        <v>#REF!</v>
      </c>
      <c r="V50" s="53" t="e">
        <f>#REF!</f>
        <v>#REF!</v>
      </c>
      <c r="W50" s="54" t="e">
        <f>#REF!</f>
        <v>#REF!</v>
      </c>
      <c r="X50" s="54" t="e">
        <f>#REF!</f>
        <v>#REF!</v>
      </c>
      <c r="Y50" s="53" t="e">
        <f>#REF!</f>
        <v>#REF!</v>
      </c>
      <c r="Z50" s="53" t="e">
        <f>#REF!</f>
        <v>#REF!</v>
      </c>
      <c r="AA50" s="53" t="e">
        <f>#REF!</f>
        <v>#REF!</v>
      </c>
      <c r="AB50" s="53" t="e">
        <f>#REF!</f>
        <v>#REF!</v>
      </c>
      <c r="AC50" s="55" t="e">
        <f>#REF!</f>
        <v>#REF!</v>
      </c>
      <c r="AD50" s="156" t="e">
        <f>#REF!</f>
        <v>#REF!</v>
      </c>
      <c r="AE50" s="146" t="e">
        <f t="shared" si="8"/>
        <v>#REF!</v>
      </c>
      <c r="AF50" s="146" t="e">
        <f t="shared" si="9"/>
        <v>#REF!</v>
      </c>
      <c r="AG50" s="146" t="e">
        <f t="shared" si="10"/>
        <v>#REF!</v>
      </c>
      <c r="AH50" s="153" t="e">
        <f t="shared" si="11"/>
        <v>#REF!</v>
      </c>
      <c r="AI50" s="147" t="e">
        <f t="shared" si="12"/>
        <v>#REF!</v>
      </c>
      <c r="AJ50" s="148" t="e">
        <f t="shared" si="13"/>
        <v>#REF!</v>
      </c>
    </row>
    <row r="51" spans="1:36" ht="13.5">
      <c r="A51" s="72" t="e">
        <f>#REF!</f>
        <v>#REF!</v>
      </c>
      <c r="B51" s="73" t="e">
        <f>#REF!</f>
        <v>#REF!</v>
      </c>
      <c r="C51" s="73" t="e">
        <f>#REF!</f>
        <v>#REF!</v>
      </c>
      <c r="D51" s="74" t="str">
        <f t="shared" ca="1" si="6"/>
        <v>11_Коми_отчет_4 кв_2013.xlsm</v>
      </c>
      <c r="E51" s="75" t="str">
        <f t="shared" ca="1" si="7"/>
        <v>4 кв_2013.</v>
      </c>
      <c r="F51" s="76" t="e">
        <f>#REF!</f>
        <v>#REF!</v>
      </c>
      <c r="G51" s="54" t="e">
        <f>#REF!</f>
        <v>#REF!</v>
      </c>
      <c r="H51" s="108" t="e">
        <f>#REF!</f>
        <v>#REF!</v>
      </c>
      <c r="I51" s="64" t="e">
        <f>#REF!</f>
        <v>#REF!</v>
      </c>
      <c r="J51" s="52" t="e">
        <f>#REF!</f>
        <v>#REF!</v>
      </c>
      <c r="K51" s="53" t="e">
        <f>#REF!</f>
        <v>#REF!</v>
      </c>
      <c r="L51" s="53" t="e">
        <f>#REF!</f>
        <v>#REF!</v>
      </c>
      <c r="M51" s="54" t="e">
        <f>#REF!</f>
        <v>#REF!</v>
      </c>
      <c r="N51" s="54" t="e">
        <f>#REF!</f>
        <v>#REF!</v>
      </c>
      <c r="O51" s="53" t="e">
        <f>#REF!</f>
        <v>#REF!</v>
      </c>
      <c r="P51" s="53" t="e">
        <f>#REF!</f>
        <v>#REF!</v>
      </c>
      <c r="Q51" s="53" t="e">
        <f>#REF!</f>
        <v>#REF!</v>
      </c>
      <c r="R51" s="53" t="e">
        <f>#REF!</f>
        <v>#REF!</v>
      </c>
      <c r="S51" s="55" t="e">
        <f>#REF!</f>
        <v>#REF!</v>
      </c>
      <c r="T51" s="52" t="e">
        <f>#REF!</f>
        <v>#REF!</v>
      </c>
      <c r="U51" s="53" t="e">
        <f>#REF!</f>
        <v>#REF!</v>
      </c>
      <c r="V51" s="53" t="e">
        <f>#REF!</f>
        <v>#REF!</v>
      </c>
      <c r="W51" s="54" t="e">
        <f>#REF!</f>
        <v>#REF!</v>
      </c>
      <c r="X51" s="54" t="e">
        <f>#REF!</f>
        <v>#REF!</v>
      </c>
      <c r="Y51" s="53" t="e">
        <f>#REF!</f>
        <v>#REF!</v>
      </c>
      <c r="Z51" s="53" t="e">
        <f>#REF!</f>
        <v>#REF!</v>
      </c>
      <c r="AA51" s="53" t="e">
        <f>#REF!</f>
        <v>#REF!</v>
      </c>
      <c r="AB51" s="53" t="e">
        <f>#REF!</f>
        <v>#REF!</v>
      </c>
      <c r="AC51" s="55" t="e">
        <f>#REF!</f>
        <v>#REF!</v>
      </c>
      <c r="AD51" s="156" t="e">
        <f>#REF!</f>
        <v>#REF!</v>
      </c>
      <c r="AE51" s="146" t="e">
        <f t="shared" si="8"/>
        <v>#REF!</v>
      </c>
      <c r="AF51" s="146" t="e">
        <f t="shared" si="9"/>
        <v>#REF!</v>
      </c>
      <c r="AG51" s="146" t="e">
        <f t="shared" si="10"/>
        <v>#REF!</v>
      </c>
      <c r="AH51" s="153" t="e">
        <f t="shared" si="11"/>
        <v>#REF!</v>
      </c>
      <c r="AI51" s="147" t="e">
        <f t="shared" si="12"/>
        <v>#REF!</v>
      </c>
      <c r="AJ51" s="148" t="e">
        <f t="shared" si="13"/>
        <v>#REF!</v>
      </c>
    </row>
    <row r="52" spans="1:36" ht="13.5">
      <c r="A52" s="72" t="e">
        <f>#REF!</f>
        <v>#REF!</v>
      </c>
      <c r="B52" s="73" t="e">
        <f>#REF!</f>
        <v>#REF!</v>
      </c>
      <c r="C52" s="73" t="e">
        <f>#REF!</f>
        <v>#REF!</v>
      </c>
      <c r="D52" s="74" t="str">
        <f t="shared" ca="1" si="6"/>
        <v>11_Коми_отчет_4 кв_2013.xlsm</v>
      </c>
      <c r="E52" s="75" t="str">
        <f t="shared" ca="1" si="7"/>
        <v>4 кв_2013.</v>
      </c>
      <c r="F52" s="76" t="e">
        <f>#REF!</f>
        <v>#REF!</v>
      </c>
      <c r="G52" s="54" t="e">
        <f>#REF!</f>
        <v>#REF!</v>
      </c>
      <c r="H52" s="108" t="e">
        <f>#REF!</f>
        <v>#REF!</v>
      </c>
      <c r="I52" s="64" t="e">
        <f>#REF!</f>
        <v>#REF!</v>
      </c>
      <c r="J52" s="52" t="e">
        <f>#REF!</f>
        <v>#REF!</v>
      </c>
      <c r="K52" s="53" t="e">
        <f>#REF!</f>
        <v>#REF!</v>
      </c>
      <c r="L52" s="53" t="e">
        <f>#REF!</f>
        <v>#REF!</v>
      </c>
      <c r="M52" s="54" t="e">
        <f>#REF!</f>
        <v>#REF!</v>
      </c>
      <c r="N52" s="54" t="e">
        <f>#REF!</f>
        <v>#REF!</v>
      </c>
      <c r="O52" s="53" t="e">
        <f>#REF!</f>
        <v>#REF!</v>
      </c>
      <c r="P52" s="53" t="e">
        <f>#REF!</f>
        <v>#REF!</v>
      </c>
      <c r="Q52" s="53" t="e">
        <f>#REF!</f>
        <v>#REF!</v>
      </c>
      <c r="R52" s="53" t="e">
        <f>#REF!</f>
        <v>#REF!</v>
      </c>
      <c r="S52" s="55" t="e">
        <f>#REF!</f>
        <v>#REF!</v>
      </c>
      <c r="T52" s="52" t="e">
        <f>#REF!</f>
        <v>#REF!</v>
      </c>
      <c r="U52" s="53" t="e">
        <f>#REF!</f>
        <v>#REF!</v>
      </c>
      <c r="V52" s="53" t="e">
        <f>#REF!</f>
        <v>#REF!</v>
      </c>
      <c r="W52" s="54" t="e">
        <f>#REF!</f>
        <v>#REF!</v>
      </c>
      <c r="X52" s="54" t="e">
        <f>#REF!</f>
        <v>#REF!</v>
      </c>
      <c r="Y52" s="53" t="e">
        <f>#REF!</f>
        <v>#REF!</v>
      </c>
      <c r="Z52" s="53" t="e">
        <f>#REF!</f>
        <v>#REF!</v>
      </c>
      <c r="AA52" s="53" t="e">
        <f>#REF!</f>
        <v>#REF!</v>
      </c>
      <c r="AB52" s="53" t="e">
        <f>#REF!</f>
        <v>#REF!</v>
      </c>
      <c r="AC52" s="55" t="e">
        <f>#REF!</f>
        <v>#REF!</v>
      </c>
      <c r="AD52" s="156" t="e">
        <f>#REF!</f>
        <v>#REF!</v>
      </c>
      <c r="AE52" s="146" t="e">
        <f t="shared" si="8"/>
        <v>#REF!</v>
      </c>
      <c r="AF52" s="146" t="e">
        <f t="shared" si="9"/>
        <v>#REF!</v>
      </c>
      <c r="AG52" s="146" t="e">
        <f t="shared" si="10"/>
        <v>#REF!</v>
      </c>
      <c r="AH52" s="153" t="e">
        <f t="shared" si="11"/>
        <v>#REF!</v>
      </c>
      <c r="AI52" s="147" t="e">
        <f t="shared" si="12"/>
        <v>#REF!</v>
      </c>
      <c r="AJ52" s="148" t="e">
        <f t="shared" si="13"/>
        <v>#REF!</v>
      </c>
    </row>
    <row r="53" spans="1:36" ht="13.5">
      <c r="A53" s="72" t="e">
        <f>#REF!</f>
        <v>#REF!</v>
      </c>
      <c r="B53" s="73" t="e">
        <f>#REF!</f>
        <v>#REF!</v>
      </c>
      <c r="C53" s="73" t="e">
        <f>#REF!</f>
        <v>#REF!</v>
      </c>
      <c r="D53" s="74" t="str">
        <f t="shared" ca="1" si="6"/>
        <v>11_Коми_отчет_4 кв_2013.xlsm</v>
      </c>
      <c r="E53" s="75" t="str">
        <f t="shared" ca="1" si="7"/>
        <v>4 кв_2013.</v>
      </c>
      <c r="F53" s="76" t="e">
        <f>#REF!</f>
        <v>#REF!</v>
      </c>
      <c r="G53" s="54" t="e">
        <f>#REF!</f>
        <v>#REF!</v>
      </c>
      <c r="H53" s="108" t="e">
        <f>#REF!</f>
        <v>#REF!</v>
      </c>
      <c r="I53" s="64" t="e">
        <f>#REF!</f>
        <v>#REF!</v>
      </c>
      <c r="J53" s="52" t="e">
        <f>#REF!</f>
        <v>#REF!</v>
      </c>
      <c r="K53" s="53" t="e">
        <f>#REF!</f>
        <v>#REF!</v>
      </c>
      <c r="L53" s="53" t="e">
        <f>#REF!</f>
        <v>#REF!</v>
      </c>
      <c r="M53" s="54" t="e">
        <f>#REF!</f>
        <v>#REF!</v>
      </c>
      <c r="N53" s="54" t="e">
        <f>#REF!</f>
        <v>#REF!</v>
      </c>
      <c r="O53" s="53" t="e">
        <f>#REF!</f>
        <v>#REF!</v>
      </c>
      <c r="P53" s="53" t="e">
        <f>#REF!</f>
        <v>#REF!</v>
      </c>
      <c r="Q53" s="53" t="e">
        <f>#REF!</f>
        <v>#REF!</v>
      </c>
      <c r="R53" s="53" t="e">
        <f>#REF!</f>
        <v>#REF!</v>
      </c>
      <c r="S53" s="55" t="e">
        <f>#REF!</f>
        <v>#REF!</v>
      </c>
      <c r="T53" s="52" t="e">
        <f>#REF!</f>
        <v>#REF!</v>
      </c>
      <c r="U53" s="53" t="e">
        <f>#REF!</f>
        <v>#REF!</v>
      </c>
      <c r="V53" s="53" t="e">
        <f>#REF!</f>
        <v>#REF!</v>
      </c>
      <c r="W53" s="54" t="e">
        <f>#REF!</f>
        <v>#REF!</v>
      </c>
      <c r="X53" s="54" t="e">
        <f>#REF!</f>
        <v>#REF!</v>
      </c>
      <c r="Y53" s="53" t="e">
        <f>#REF!</f>
        <v>#REF!</v>
      </c>
      <c r="Z53" s="53" t="e">
        <f>#REF!</f>
        <v>#REF!</v>
      </c>
      <c r="AA53" s="53" t="e">
        <f>#REF!</f>
        <v>#REF!</v>
      </c>
      <c r="AB53" s="53" t="e">
        <f>#REF!</f>
        <v>#REF!</v>
      </c>
      <c r="AC53" s="55" t="e">
        <f>#REF!</f>
        <v>#REF!</v>
      </c>
      <c r="AD53" s="156" t="e">
        <f>#REF!</f>
        <v>#REF!</v>
      </c>
      <c r="AE53" s="146" t="e">
        <f t="shared" si="8"/>
        <v>#REF!</v>
      </c>
      <c r="AF53" s="146" t="e">
        <f t="shared" si="9"/>
        <v>#REF!</v>
      </c>
      <c r="AG53" s="146" t="e">
        <f t="shared" si="10"/>
        <v>#REF!</v>
      </c>
      <c r="AH53" s="153" t="e">
        <f t="shared" si="11"/>
        <v>#REF!</v>
      </c>
      <c r="AI53" s="147" t="e">
        <f t="shared" si="12"/>
        <v>#REF!</v>
      </c>
      <c r="AJ53" s="148" t="e">
        <f t="shared" si="13"/>
        <v>#REF!</v>
      </c>
    </row>
    <row r="54" spans="1:36" ht="13.5">
      <c r="A54" s="72" t="e">
        <f>#REF!</f>
        <v>#REF!</v>
      </c>
      <c r="B54" s="73" t="e">
        <f>#REF!</f>
        <v>#REF!</v>
      </c>
      <c r="C54" s="73" t="e">
        <f>#REF!</f>
        <v>#REF!</v>
      </c>
      <c r="D54" s="74" t="str">
        <f t="shared" ca="1" si="6"/>
        <v>11_Коми_отчет_4 кв_2013.xlsm</v>
      </c>
      <c r="E54" s="75" t="str">
        <f t="shared" ca="1" si="7"/>
        <v>4 кв_2013.</v>
      </c>
      <c r="F54" s="76" t="e">
        <f>#REF!</f>
        <v>#REF!</v>
      </c>
      <c r="G54" s="54" t="e">
        <f>#REF!</f>
        <v>#REF!</v>
      </c>
      <c r="H54" s="108" t="e">
        <f>#REF!</f>
        <v>#REF!</v>
      </c>
      <c r="I54" s="64" t="e">
        <f>#REF!</f>
        <v>#REF!</v>
      </c>
      <c r="J54" s="52" t="e">
        <f>#REF!</f>
        <v>#REF!</v>
      </c>
      <c r="K54" s="53" t="e">
        <f>#REF!</f>
        <v>#REF!</v>
      </c>
      <c r="L54" s="53" t="e">
        <f>#REF!</f>
        <v>#REF!</v>
      </c>
      <c r="M54" s="54" t="e">
        <f>#REF!</f>
        <v>#REF!</v>
      </c>
      <c r="N54" s="54" t="e">
        <f>#REF!</f>
        <v>#REF!</v>
      </c>
      <c r="O54" s="53" t="e">
        <f>#REF!</f>
        <v>#REF!</v>
      </c>
      <c r="P54" s="53" t="e">
        <f>#REF!</f>
        <v>#REF!</v>
      </c>
      <c r="Q54" s="53" t="e">
        <f>#REF!</f>
        <v>#REF!</v>
      </c>
      <c r="R54" s="53" t="e">
        <f>#REF!</f>
        <v>#REF!</v>
      </c>
      <c r="S54" s="55" t="e">
        <f>#REF!</f>
        <v>#REF!</v>
      </c>
      <c r="T54" s="52" t="e">
        <f>#REF!</f>
        <v>#REF!</v>
      </c>
      <c r="U54" s="53" t="e">
        <f>#REF!</f>
        <v>#REF!</v>
      </c>
      <c r="V54" s="53" t="e">
        <f>#REF!</f>
        <v>#REF!</v>
      </c>
      <c r="W54" s="54" t="e">
        <f>#REF!</f>
        <v>#REF!</v>
      </c>
      <c r="X54" s="54" t="e">
        <f>#REF!</f>
        <v>#REF!</v>
      </c>
      <c r="Y54" s="53" t="e">
        <f>#REF!</f>
        <v>#REF!</v>
      </c>
      <c r="Z54" s="53" t="e">
        <f>#REF!</f>
        <v>#REF!</v>
      </c>
      <c r="AA54" s="53" t="e">
        <f>#REF!</f>
        <v>#REF!</v>
      </c>
      <c r="AB54" s="53" t="e">
        <f>#REF!</f>
        <v>#REF!</v>
      </c>
      <c r="AC54" s="55" t="e">
        <f>#REF!</f>
        <v>#REF!</v>
      </c>
      <c r="AD54" s="156" t="e">
        <f>#REF!</f>
        <v>#REF!</v>
      </c>
      <c r="AE54" s="146" t="e">
        <f t="shared" si="8"/>
        <v>#REF!</v>
      </c>
      <c r="AF54" s="146" t="e">
        <f t="shared" si="9"/>
        <v>#REF!</v>
      </c>
      <c r="AG54" s="146" t="e">
        <f t="shared" si="10"/>
        <v>#REF!</v>
      </c>
      <c r="AH54" s="153" t="e">
        <f t="shared" si="11"/>
        <v>#REF!</v>
      </c>
      <c r="AI54" s="147" t="e">
        <f t="shared" si="12"/>
        <v>#REF!</v>
      </c>
      <c r="AJ54" s="148" t="e">
        <f t="shared" si="13"/>
        <v>#REF!</v>
      </c>
    </row>
    <row r="55" spans="1:36" ht="13.5">
      <c r="A55" s="110" t="e">
        <f>#REF!</f>
        <v>#REF!</v>
      </c>
      <c r="B55" s="111" t="e">
        <f>#REF!</f>
        <v>#REF!</v>
      </c>
      <c r="C55" s="111" t="e">
        <f>#REF!</f>
        <v>#REF!</v>
      </c>
      <c r="D55" s="112" t="str">
        <f t="shared" ca="1" si="6"/>
        <v>11_Коми_отчет_4 кв_2013.xlsm</v>
      </c>
      <c r="E55" s="113" t="str">
        <f t="shared" ca="1" si="7"/>
        <v>4 кв_2013.</v>
      </c>
      <c r="F55" s="114" t="e">
        <f>#REF!</f>
        <v>#REF!</v>
      </c>
      <c r="G55" s="106" t="e">
        <f>#REF!</f>
        <v>#REF!</v>
      </c>
      <c r="H55" s="115" t="e">
        <f>#REF!</f>
        <v>#REF!</v>
      </c>
      <c r="I55" s="64" t="e">
        <f>#REF!</f>
        <v>#REF!</v>
      </c>
      <c r="J55" s="104" t="e">
        <f>#REF!</f>
        <v>#REF!</v>
      </c>
      <c r="K55" s="105" t="e">
        <f>#REF!</f>
        <v>#REF!</v>
      </c>
      <c r="L55" s="105" t="e">
        <f>#REF!</f>
        <v>#REF!</v>
      </c>
      <c r="M55" s="106" t="e">
        <f>#REF!</f>
        <v>#REF!</v>
      </c>
      <c r="N55" s="106" t="e">
        <f>#REF!</f>
        <v>#REF!</v>
      </c>
      <c r="O55" s="105" t="e">
        <f>#REF!</f>
        <v>#REF!</v>
      </c>
      <c r="P55" s="105" t="e">
        <f>#REF!</f>
        <v>#REF!</v>
      </c>
      <c r="Q55" s="105" t="e">
        <f>#REF!</f>
        <v>#REF!</v>
      </c>
      <c r="R55" s="105" t="e">
        <f>#REF!</f>
        <v>#REF!</v>
      </c>
      <c r="S55" s="107" t="e">
        <f>#REF!</f>
        <v>#REF!</v>
      </c>
      <c r="T55" s="104" t="e">
        <f>#REF!</f>
        <v>#REF!</v>
      </c>
      <c r="U55" s="105" t="e">
        <f>#REF!</f>
        <v>#REF!</v>
      </c>
      <c r="V55" s="105" t="e">
        <f>#REF!</f>
        <v>#REF!</v>
      </c>
      <c r="W55" s="106" t="e">
        <f>#REF!</f>
        <v>#REF!</v>
      </c>
      <c r="X55" s="106" t="e">
        <f>#REF!</f>
        <v>#REF!</v>
      </c>
      <c r="Y55" s="105" t="e">
        <f>#REF!</f>
        <v>#REF!</v>
      </c>
      <c r="Z55" s="105" t="e">
        <f>#REF!</f>
        <v>#REF!</v>
      </c>
      <c r="AA55" s="105" t="e">
        <f>#REF!</f>
        <v>#REF!</v>
      </c>
      <c r="AB55" s="105" t="e">
        <f>#REF!</f>
        <v>#REF!</v>
      </c>
      <c r="AC55" s="107" t="e">
        <f>#REF!</f>
        <v>#REF!</v>
      </c>
      <c r="AD55" s="157" t="e">
        <f>#REF!</f>
        <v>#REF!</v>
      </c>
      <c r="AE55" s="146" t="e">
        <f t="shared" si="8"/>
        <v>#REF!</v>
      </c>
      <c r="AF55" s="146" t="e">
        <f t="shared" si="9"/>
        <v>#REF!</v>
      </c>
      <c r="AG55" s="146" t="e">
        <f t="shared" si="10"/>
        <v>#REF!</v>
      </c>
      <c r="AH55" s="153" t="e">
        <f t="shared" si="11"/>
        <v>#REF!</v>
      </c>
      <c r="AI55" s="147" t="e">
        <f t="shared" si="12"/>
        <v>#REF!</v>
      </c>
      <c r="AJ55" s="148" t="e">
        <f t="shared" si="13"/>
        <v>#REF!</v>
      </c>
    </row>
    <row r="56" spans="1:36" ht="36" customHeight="1" thickBot="1">
      <c r="A56" s="116" t="e">
        <f>#REF!</f>
        <v>#REF!</v>
      </c>
      <c r="B56" s="117" t="e">
        <f>#REF!</f>
        <v>#REF!</v>
      </c>
      <c r="C56" s="117" t="e">
        <f>#REF!</f>
        <v>#REF!</v>
      </c>
      <c r="D56" s="118" t="str">
        <f t="shared" ca="1" si="6"/>
        <v>11_Коми_отчет_4 кв_2013.xlsm</v>
      </c>
      <c r="E56" s="119" t="str">
        <f t="shared" ca="1" si="7"/>
        <v>4 кв_2013.</v>
      </c>
      <c r="F56" s="120" t="e">
        <f>#REF!</f>
        <v>#REF!</v>
      </c>
      <c r="G56" s="120" t="e">
        <f>#REF!</f>
        <v>#REF!</v>
      </c>
      <c r="H56" s="121" t="e">
        <f>#REF!</f>
        <v>#REF!</v>
      </c>
      <c r="I56" s="109" t="e">
        <f>#REF!</f>
        <v>#REF!</v>
      </c>
      <c r="J56" s="56" t="e">
        <f>#REF!</f>
        <v>#REF!</v>
      </c>
      <c r="K56" s="57" t="e">
        <f>#REF!</f>
        <v>#REF!</v>
      </c>
      <c r="L56" s="57" t="e">
        <f>#REF!</f>
        <v>#REF!</v>
      </c>
      <c r="M56" s="57" t="e">
        <f>#REF!</f>
        <v>#REF!</v>
      </c>
      <c r="N56" s="57" t="e">
        <f>#REF!</f>
        <v>#REF!</v>
      </c>
      <c r="O56" s="57" t="e">
        <f>#REF!</f>
        <v>#REF!</v>
      </c>
      <c r="P56" s="57" t="e">
        <f>#REF!</f>
        <v>#REF!</v>
      </c>
      <c r="Q56" s="57" t="e">
        <f>#REF!</f>
        <v>#REF!</v>
      </c>
      <c r="R56" s="57" t="e">
        <f>#REF!</f>
        <v>#REF!</v>
      </c>
      <c r="S56" s="58" t="e">
        <f>#REF!</f>
        <v>#REF!</v>
      </c>
      <c r="T56" s="56" t="e">
        <f>#REF!</f>
        <v>#REF!</v>
      </c>
      <c r="U56" s="57" t="e">
        <f>#REF!</f>
        <v>#REF!</v>
      </c>
      <c r="V56" s="57" t="e">
        <f>#REF!</f>
        <v>#REF!</v>
      </c>
      <c r="W56" s="57" t="e">
        <f>#REF!</f>
        <v>#REF!</v>
      </c>
      <c r="X56" s="57" t="e">
        <f>#REF!</f>
        <v>#REF!</v>
      </c>
      <c r="Y56" s="57" t="e">
        <f>#REF!</f>
        <v>#REF!</v>
      </c>
      <c r="Z56" s="57" t="e">
        <f>#REF!</f>
        <v>#REF!</v>
      </c>
      <c r="AA56" s="57" t="e">
        <f>#REF!</f>
        <v>#REF!</v>
      </c>
      <c r="AB56" s="57" t="e">
        <f>#REF!</f>
        <v>#REF!</v>
      </c>
      <c r="AC56" s="58" t="e">
        <f>#REF!</f>
        <v>#REF!</v>
      </c>
      <c r="AD56" s="158" t="e">
        <f>#REF!</f>
        <v>#REF!</v>
      </c>
      <c r="AE56" s="149" t="e">
        <f t="shared" si="8"/>
        <v>#REF!</v>
      </c>
      <c r="AF56" s="149" t="e">
        <f t="shared" si="9"/>
        <v>#REF!</v>
      </c>
      <c r="AG56" s="149" t="e">
        <f t="shared" si="10"/>
        <v>#REF!</v>
      </c>
      <c r="AH56" s="154" t="e">
        <f t="shared" si="11"/>
        <v>#REF!</v>
      </c>
      <c r="AI56" s="150" t="e">
        <f t="shared" si="12"/>
        <v>#REF!</v>
      </c>
      <c r="AJ56" s="151" t="e">
        <f t="shared" si="13"/>
        <v>#REF!</v>
      </c>
    </row>
    <row r="57" spans="1:36" ht="14.25" thickTop="1">
      <c r="A57" s="47"/>
      <c r="B57" s="47"/>
      <c r="C57" s="47"/>
      <c r="D57" s="48"/>
      <c r="E57" s="50"/>
      <c r="F57" s="51"/>
      <c r="G57" s="49"/>
      <c r="H57" s="49"/>
      <c r="I57" s="49"/>
      <c r="J57" s="49"/>
      <c r="K57" s="49"/>
      <c r="L57" s="49"/>
      <c r="M57" s="49"/>
      <c r="N57" s="49"/>
      <c r="O57" s="49"/>
      <c r="P57" s="49"/>
      <c r="Q57" s="49"/>
      <c r="R57" s="49"/>
      <c r="S57" s="49"/>
      <c r="T57" s="49"/>
      <c r="U57" s="49"/>
      <c r="V57" s="49"/>
      <c r="W57" s="49"/>
      <c r="X57" s="49"/>
      <c r="Y57" s="49"/>
      <c r="Z57" s="49"/>
      <c r="AA57" s="49"/>
      <c r="AB57" s="49"/>
      <c r="AC57" s="49"/>
      <c r="AD57" s="49"/>
    </row>
    <row r="58" spans="1:36" ht="13.5">
      <c r="A58" s="78"/>
      <c r="B58" s="78"/>
      <c r="C58" s="78"/>
      <c r="D58" s="79"/>
      <c r="E58" s="79"/>
      <c r="F58" s="80"/>
      <c r="G58" s="81"/>
      <c r="H58" s="81"/>
      <c r="I58" s="81"/>
      <c r="J58" s="82" t="e">
        <f>SUM(J6:J55)-#REF!</f>
        <v>#REF!</v>
      </c>
      <c r="K58" s="82" t="e">
        <f>SUM(K6:K55)-#REF!</f>
        <v>#REF!</v>
      </c>
      <c r="L58" s="82" t="e">
        <f>SUM(L6:L55)-#REF!</f>
        <v>#REF!</v>
      </c>
      <c r="M58" s="82" t="e">
        <f>SUM(M6:M55)-#REF!</f>
        <v>#REF!</v>
      </c>
      <c r="N58" s="82" t="e">
        <f>SUM(N6:N55)-#REF!</f>
        <v>#REF!</v>
      </c>
      <c r="O58" s="82" t="e">
        <f>SUM(O6:O55)-#REF!</f>
        <v>#REF!</v>
      </c>
      <c r="P58" s="82" t="e">
        <f>SUM(P6:P55)-#REF!</f>
        <v>#REF!</v>
      </c>
      <c r="Q58" s="82" t="e">
        <f>SUM(Q6:Q55)-#REF!</f>
        <v>#REF!</v>
      </c>
      <c r="R58" s="82" t="e">
        <f>SUM(R6:R55)-#REF!</f>
        <v>#REF!</v>
      </c>
      <c r="S58" s="82" t="e">
        <f>SUM(S6:S55)-#REF!</f>
        <v>#REF!</v>
      </c>
      <c r="T58" s="82" t="e">
        <f>SUM(T6:T55)-#REF!</f>
        <v>#REF!</v>
      </c>
      <c r="U58" s="82" t="e">
        <f>SUM(U6:U55)-#REF!</f>
        <v>#REF!</v>
      </c>
      <c r="V58" s="82" t="e">
        <f>SUM(V6:V55)-#REF!</f>
        <v>#REF!</v>
      </c>
      <c r="W58" s="82" t="e">
        <f>SUM(W6:W55)-#REF!</f>
        <v>#REF!</v>
      </c>
      <c r="X58" s="82" t="e">
        <f>SUM(X6:X55)-#REF!</f>
        <v>#REF!</v>
      </c>
      <c r="Y58" s="82" t="e">
        <f>SUM(Y6:Y55)-#REF!</f>
        <v>#REF!</v>
      </c>
      <c r="Z58" s="82" t="e">
        <f>SUM(Z6:Z55)-#REF!</f>
        <v>#REF!</v>
      </c>
      <c r="AA58" s="82" t="e">
        <f>SUM(AA6:AA55)-#REF!</f>
        <v>#REF!</v>
      </c>
      <c r="AB58" s="82" t="e">
        <f>SUM(AB6:AB55)-#REF!</f>
        <v>#REF!</v>
      </c>
      <c r="AC58" s="82" t="e">
        <f>SUM(AC6:AC55)-#REF!</f>
        <v>#REF!</v>
      </c>
      <c r="AD58" s="81"/>
      <c r="AE58" s="141"/>
      <c r="AF58" s="141"/>
      <c r="AG58" s="141"/>
      <c r="AH58" s="141"/>
      <c r="AI58" s="141"/>
      <c r="AJ58" s="141"/>
    </row>
    <row r="59" spans="1:36" ht="13.5">
      <c r="A59" s="47"/>
      <c r="B59" s="47"/>
      <c r="C59" s="47"/>
      <c r="D59" s="48"/>
      <c r="E59" s="50"/>
      <c r="F59" s="51"/>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6" ht="13.5">
      <c r="A60" s="47"/>
      <c r="B60" s="47"/>
      <c r="C60" s="47"/>
      <c r="D60" s="48"/>
      <c r="E60" s="50"/>
      <c r="F60" s="51"/>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1:36" ht="13.5">
      <c r="A61" s="47"/>
      <c r="B61" s="47"/>
      <c r="C61" s="47"/>
      <c r="D61" s="48"/>
      <c r="E61" s="50"/>
      <c r="F61" s="51"/>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1:36" ht="13.5">
      <c r="A62" s="47"/>
      <c r="B62" s="47"/>
      <c r="C62" s="47"/>
      <c r="D62" s="48"/>
      <c r="E62" s="50"/>
      <c r="F62" s="51"/>
      <c r="G62" s="49"/>
      <c r="H62" s="49"/>
      <c r="I62" s="49"/>
      <c r="J62" s="49"/>
      <c r="K62" s="49"/>
      <c r="L62" s="49"/>
      <c r="M62" s="49"/>
      <c r="N62" s="49"/>
      <c r="O62" s="49"/>
      <c r="P62" s="49"/>
      <c r="Q62" s="49"/>
      <c r="R62" s="49"/>
      <c r="S62" s="49"/>
      <c r="T62" s="49"/>
      <c r="U62" s="49"/>
      <c r="V62" s="49"/>
      <c r="W62" s="49"/>
      <c r="X62" s="49"/>
      <c r="Y62" s="49"/>
      <c r="Z62" s="49"/>
      <c r="AA62" s="49"/>
      <c r="AB62" s="49"/>
      <c r="AC62" s="49"/>
      <c r="AD62" s="49"/>
    </row>
    <row r="63" spans="1:36" ht="13.5">
      <c r="A63" s="47"/>
      <c r="B63" s="47"/>
      <c r="C63" s="47"/>
      <c r="D63" s="48"/>
      <c r="E63" s="50"/>
      <c r="F63" s="51"/>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1:36" ht="13.5">
      <c r="A64" s="47"/>
      <c r="B64" s="47"/>
      <c r="C64" s="47"/>
      <c r="D64" s="48"/>
      <c r="E64" s="50"/>
      <c r="F64" s="51"/>
      <c r="G64" s="49"/>
      <c r="H64" s="49"/>
      <c r="I64" s="49"/>
      <c r="J64" s="49"/>
      <c r="K64" s="49"/>
      <c r="L64" s="49"/>
      <c r="M64" s="49"/>
      <c r="N64" s="49"/>
      <c r="O64" s="49"/>
      <c r="P64" s="49"/>
      <c r="Q64" s="49"/>
      <c r="R64" s="49"/>
      <c r="S64" s="49"/>
      <c r="T64" s="49"/>
      <c r="U64" s="49"/>
      <c r="V64" s="49"/>
      <c r="W64" s="49"/>
      <c r="X64" s="49"/>
      <c r="Y64" s="49"/>
      <c r="Z64" s="49"/>
      <c r="AA64" s="49"/>
      <c r="AB64" s="49"/>
      <c r="AC64" s="49"/>
      <c r="AD64" s="49"/>
    </row>
    <row r="65" spans="1:30" ht="13.5">
      <c r="A65" s="47"/>
      <c r="B65" s="47"/>
      <c r="C65" s="47"/>
      <c r="D65" s="48"/>
      <c r="E65" s="50"/>
      <c r="F65" s="51"/>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1:30" ht="13.5">
      <c r="A66" s="47"/>
      <c r="B66" s="47"/>
      <c r="C66" s="47"/>
      <c r="D66" s="48"/>
      <c r="E66" s="50"/>
      <c r="F66" s="51"/>
      <c r="G66" s="49"/>
      <c r="H66" s="49"/>
      <c r="I66" s="49"/>
      <c r="J66" s="49"/>
      <c r="K66" s="49"/>
      <c r="L66" s="49"/>
      <c r="M66" s="49"/>
      <c r="N66" s="49"/>
      <c r="O66" s="49"/>
      <c r="P66" s="49"/>
      <c r="Q66" s="49"/>
      <c r="R66" s="49"/>
      <c r="S66" s="49"/>
      <c r="T66" s="49"/>
      <c r="U66" s="49"/>
      <c r="V66" s="49"/>
      <c r="W66" s="49"/>
      <c r="X66" s="49"/>
      <c r="Y66" s="49"/>
      <c r="Z66" s="49"/>
      <c r="AA66" s="49"/>
      <c r="AB66" s="49"/>
      <c r="AC66" s="49"/>
      <c r="AD66" s="49"/>
    </row>
    <row r="67" spans="1:30" ht="13.5">
      <c r="A67" s="47"/>
      <c r="B67" s="47"/>
      <c r="C67" s="47"/>
      <c r="D67" s="48"/>
      <c r="E67" s="50"/>
      <c r="F67" s="51"/>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1:30" ht="13.5">
      <c r="A68" s="47"/>
      <c r="B68" s="47"/>
      <c r="C68" s="47"/>
      <c r="D68" s="48"/>
      <c r="E68" s="50"/>
      <c r="F68" s="51"/>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1:30" ht="13.5">
      <c r="A69" s="47"/>
      <c r="B69" s="47"/>
      <c r="C69" s="47"/>
      <c r="D69" s="48"/>
      <c r="E69" s="50"/>
      <c r="F69" s="51"/>
      <c r="G69" s="49"/>
      <c r="H69" s="49"/>
      <c r="I69" s="49"/>
      <c r="J69" s="49"/>
      <c r="K69" s="49"/>
      <c r="L69" s="49"/>
      <c r="M69" s="49"/>
      <c r="N69" s="49"/>
      <c r="O69" s="49"/>
      <c r="P69" s="49"/>
      <c r="Q69" s="49"/>
      <c r="R69" s="49"/>
      <c r="S69" s="49"/>
      <c r="T69" s="49"/>
      <c r="U69" s="49"/>
      <c r="V69" s="49"/>
      <c r="W69" s="49"/>
      <c r="X69" s="49"/>
      <c r="Y69" s="49"/>
      <c r="Z69" s="49"/>
      <c r="AA69" s="49"/>
      <c r="AB69" s="49"/>
      <c r="AC69" s="49"/>
      <c r="AD69" s="49"/>
    </row>
    <row r="70" spans="1:30" ht="13.5">
      <c r="A70" s="47"/>
      <c r="B70" s="47"/>
      <c r="C70" s="47"/>
      <c r="D70" s="48"/>
      <c r="E70" s="50"/>
      <c r="F70" s="51"/>
      <c r="G70" s="49"/>
      <c r="H70" s="49"/>
      <c r="I70" s="49"/>
      <c r="J70" s="49"/>
      <c r="K70" s="49"/>
      <c r="L70" s="49"/>
      <c r="M70" s="49"/>
      <c r="N70" s="49"/>
      <c r="O70" s="49"/>
      <c r="P70" s="49"/>
      <c r="Q70" s="49"/>
      <c r="R70" s="49"/>
      <c r="S70" s="49"/>
      <c r="T70" s="49"/>
      <c r="U70" s="49"/>
      <c r="V70" s="49"/>
      <c r="W70" s="49"/>
      <c r="X70" s="49"/>
      <c r="Y70" s="49"/>
      <c r="Z70" s="49"/>
      <c r="AA70" s="49"/>
      <c r="AB70" s="49"/>
      <c r="AC70" s="49"/>
      <c r="AD70" s="49"/>
    </row>
    <row r="71" spans="1:30" ht="13.5">
      <c r="A71" s="47"/>
      <c r="B71" s="47"/>
      <c r="C71" s="47"/>
      <c r="D71" s="48"/>
      <c r="E71" s="50"/>
      <c r="F71" s="51"/>
      <c r="G71" s="49"/>
      <c r="H71" s="49"/>
      <c r="I71" s="49"/>
      <c r="J71" s="49"/>
      <c r="K71" s="49"/>
      <c r="L71" s="49"/>
      <c r="M71" s="49"/>
      <c r="N71" s="49"/>
      <c r="O71" s="49"/>
      <c r="P71" s="49"/>
      <c r="Q71" s="49"/>
      <c r="R71" s="49"/>
      <c r="S71" s="49"/>
      <c r="T71" s="49"/>
      <c r="U71" s="49"/>
      <c r="V71" s="49"/>
      <c r="W71" s="49"/>
      <c r="X71" s="49"/>
      <c r="Y71" s="49"/>
      <c r="Z71" s="49"/>
      <c r="AA71" s="49"/>
      <c r="AB71" s="49"/>
      <c r="AC71" s="49"/>
      <c r="AD71" s="49"/>
    </row>
    <row r="72" spans="1:30" ht="13.5">
      <c r="A72" s="47"/>
      <c r="B72" s="47"/>
      <c r="C72" s="47"/>
      <c r="D72" s="48"/>
      <c r="E72" s="50"/>
      <c r="F72" s="51"/>
      <c r="G72" s="49"/>
      <c r="H72" s="49"/>
      <c r="I72" s="49"/>
      <c r="J72" s="49"/>
      <c r="K72" s="49"/>
      <c r="L72" s="49"/>
      <c r="M72" s="49"/>
      <c r="N72" s="49"/>
      <c r="O72" s="49"/>
      <c r="P72" s="49"/>
      <c r="Q72" s="49"/>
      <c r="R72" s="49"/>
      <c r="S72" s="49"/>
      <c r="T72" s="49"/>
      <c r="U72" s="49"/>
      <c r="V72" s="49"/>
      <c r="W72" s="49"/>
      <c r="X72" s="49"/>
      <c r="Y72" s="49"/>
      <c r="Z72" s="49"/>
      <c r="AA72" s="49"/>
      <c r="AB72" s="49"/>
      <c r="AC72" s="49"/>
      <c r="AD72" s="49"/>
    </row>
    <row r="73" spans="1:30" ht="13.5">
      <c r="A73" s="47"/>
      <c r="B73" s="47"/>
      <c r="C73" s="47"/>
      <c r="D73" s="48"/>
      <c r="E73" s="50"/>
      <c r="F73" s="51"/>
      <c r="G73" s="49"/>
      <c r="H73" s="49"/>
      <c r="I73" s="49"/>
      <c r="J73" s="49"/>
      <c r="K73" s="49"/>
      <c r="L73" s="49"/>
      <c r="M73" s="49"/>
      <c r="N73" s="49"/>
      <c r="O73" s="49"/>
      <c r="P73" s="49"/>
      <c r="Q73" s="49"/>
      <c r="R73" s="49"/>
      <c r="S73" s="49"/>
      <c r="T73" s="49"/>
      <c r="U73" s="49"/>
      <c r="V73" s="49"/>
      <c r="W73" s="49"/>
      <c r="X73" s="49"/>
      <c r="Y73" s="49"/>
      <c r="Z73" s="49"/>
      <c r="AA73" s="49"/>
      <c r="AB73" s="49"/>
      <c r="AC73" s="49"/>
      <c r="AD73" s="49"/>
    </row>
    <row r="74" spans="1:30" ht="13.5">
      <c r="A74" s="47"/>
      <c r="B74" s="47"/>
      <c r="C74" s="47"/>
      <c r="D74" s="48"/>
      <c r="E74" s="50"/>
      <c r="F74" s="51"/>
      <c r="G74" s="49"/>
      <c r="H74" s="49"/>
      <c r="I74" s="49"/>
      <c r="J74" s="49"/>
      <c r="K74" s="49"/>
      <c r="L74" s="49"/>
      <c r="M74" s="49"/>
      <c r="N74" s="49"/>
      <c r="O74" s="49"/>
      <c r="P74" s="49"/>
      <c r="Q74" s="49"/>
      <c r="R74" s="49"/>
      <c r="S74" s="49"/>
      <c r="T74" s="49"/>
      <c r="U74" s="49"/>
      <c r="V74" s="49"/>
      <c r="W74" s="49"/>
      <c r="X74" s="49"/>
      <c r="Y74" s="49"/>
      <c r="Z74" s="49"/>
      <c r="AA74" s="49"/>
      <c r="AB74" s="49"/>
      <c r="AC74" s="49"/>
      <c r="AD74" s="49"/>
    </row>
    <row r="75" spans="1:30" ht="13.5">
      <c r="A75" s="47"/>
      <c r="B75" s="47"/>
      <c r="C75" s="47"/>
      <c r="D75" s="48"/>
      <c r="E75" s="50"/>
      <c r="F75" s="51"/>
      <c r="G75" s="49"/>
      <c r="H75" s="49"/>
      <c r="I75" s="49"/>
      <c r="J75" s="49"/>
      <c r="K75" s="49"/>
      <c r="L75" s="49"/>
      <c r="M75" s="49"/>
      <c r="N75" s="49"/>
      <c r="O75" s="49"/>
      <c r="P75" s="49"/>
      <c r="Q75" s="49"/>
      <c r="R75" s="49"/>
      <c r="S75" s="49"/>
      <c r="T75" s="49"/>
      <c r="U75" s="49"/>
      <c r="V75" s="49"/>
      <c r="W75" s="49"/>
      <c r="X75" s="49"/>
      <c r="Y75" s="49"/>
      <c r="Z75" s="49"/>
      <c r="AA75" s="49"/>
      <c r="AB75" s="49"/>
      <c r="AC75" s="49"/>
      <c r="AD75" s="49"/>
    </row>
    <row r="76" spans="1:30" ht="13.5">
      <c r="A76" s="47"/>
      <c r="B76" s="47"/>
      <c r="C76" s="47"/>
      <c r="D76" s="48"/>
      <c r="E76" s="50"/>
      <c r="F76" s="51"/>
      <c r="G76" s="49"/>
      <c r="H76" s="49"/>
      <c r="I76" s="49"/>
      <c r="J76" s="49"/>
      <c r="K76" s="49"/>
      <c r="L76" s="49"/>
      <c r="M76" s="49"/>
      <c r="N76" s="49"/>
      <c r="O76" s="49"/>
      <c r="P76" s="49"/>
      <c r="Q76" s="49"/>
      <c r="R76" s="49"/>
      <c r="S76" s="49"/>
      <c r="T76" s="49"/>
      <c r="U76" s="49"/>
      <c r="V76" s="49"/>
      <c r="W76" s="49"/>
      <c r="X76" s="49"/>
      <c r="Y76" s="49"/>
      <c r="Z76" s="49"/>
      <c r="AA76" s="49"/>
      <c r="AB76" s="49"/>
      <c r="AC76" s="49"/>
      <c r="AD76" s="49"/>
    </row>
    <row r="77" spans="1:30" ht="13.5">
      <c r="A77" s="47"/>
      <c r="B77" s="47"/>
      <c r="C77" s="47"/>
      <c r="D77" s="48"/>
      <c r="E77" s="50"/>
      <c r="F77" s="51"/>
      <c r="G77" s="49"/>
      <c r="H77" s="49"/>
      <c r="I77" s="49"/>
      <c r="J77" s="49"/>
      <c r="K77" s="49"/>
      <c r="L77" s="49"/>
      <c r="M77" s="49"/>
      <c r="N77" s="49"/>
      <c r="O77" s="49"/>
      <c r="P77" s="49"/>
      <c r="Q77" s="49"/>
      <c r="R77" s="49"/>
      <c r="S77" s="49"/>
      <c r="T77" s="49"/>
      <c r="U77" s="49"/>
      <c r="V77" s="49"/>
      <c r="W77" s="49"/>
      <c r="X77" s="49"/>
      <c r="Y77" s="49"/>
      <c r="Z77" s="49"/>
      <c r="AA77" s="49"/>
      <c r="AB77" s="49"/>
      <c r="AC77" s="49"/>
      <c r="AD77" s="49"/>
    </row>
    <row r="78" spans="1:30" ht="13.5">
      <c r="A78" s="47"/>
      <c r="B78" s="47"/>
      <c r="C78" s="47"/>
      <c r="D78" s="48"/>
      <c r="E78" s="50"/>
      <c r="F78" s="51"/>
      <c r="G78" s="49"/>
      <c r="H78" s="49"/>
      <c r="I78" s="49"/>
      <c r="J78" s="49"/>
      <c r="K78" s="49"/>
      <c r="L78" s="49"/>
      <c r="M78" s="49"/>
      <c r="N78" s="49"/>
      <c r="O78" s="49"/>
      <c r="P78" s="49"/>
      <c r="Q78" s="49"/>
      <c r="R78" s="49"/>
      <c r="S78" s="49"/>
      <c r="T78" s="49"/>
      <c r="U78" s="49"/>
      <c r="V78" s="49"/>
      <c r="W78" s="49"/>
      <c r="X78" s="49"/>
      <c r="Y78" s="49"/>
      <c r="Z78" s="49"/>
      <c r="AA78" s="49"/>
      <c r="AB78" s="49"/>
      <c r="AC78" s="49"/>
      <c r="AD78" s="49"/>
    </row>
  </sheetData>
  <mergeCells count="31">
    <mergeCell ref="I1:I4"/>
    <mergeCell ref="K3:L3"/>
    <mergeCell ref="T2:AC2"/>
    <mergeCell ref="W3:X3"/>
    <mergeCell ref="M3:N3"/>
    <mergeCell ref="AA3:AA4"/>
    <mergeCell ref="Y3:Z3"/>
    <mergeCell ref="Q3:Q4"/>
    <mergeCell ref="R3:S3"/>
    <mergeCell ref="O3:P3"/>
    <mergeCell ref="U3:V3"/>
    <mergeCell ref="T3:T4"/>
    <mergeCell ref="J2:S2"/>
    <mergeCell ref="J3:J4"/>
    <mergeCell ref="A1:A4"/>
    <mergeCell ref="H1:H4"/>
    <mergeCell ref="E1:E4"/>
    <mergeCell ref="F1:F4"/>
    <mergeCell ref="C1:C4"/>
    <mergeCell ref="D1:D4"/>
    <mergeCell ref="B1:B4"/>
    <mergeCell ref="G1:G4"/>
    <mergeCell ref="AJ1:AJ4"/>
    <mergeCell ref="AB3:AC3"/>
    <mergeCell ref="AI1:AI4"/>
    <mergeCell ref="AG1:AG4"/>
    <mergeCell ref="AH1:AH4"/>
    <mergeCell ref="AF1:AF4"/>
    <mergeCell ref="AE1:AE4"/>
    <mergeCell ref="AD1:AD4"/>
    <mergeCell ref="J1:AC1"/>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topLeftCell="A19" zoomScale="60" workbookViewId="0">
      <selection activeCell="E10" sqref="E10"/>
    </sheetView>
  </sheetViews>
  <sheetFormatPr defaultRowHeight="12.75"/>
  <cols>
    <col min="1" max="1" width="23.85546875" bestFit="1" customWidth="1"/>
    <col min="2" max="2" width="57.28515625" customWidth="1"/>
  </cols>
  <sheetData>
    <row r="1" spans="1:2" ht="60" customHeight="1" thickBot="1">
      <c r="A1" s="218" t="s">
        <v>501</v>
      </c>
      <c r="B1" s="219" t="s">
        <v>500</v>
      </c>
    </row>
    <row r="2" spans="1:2">
      <c r="A2" s="209" t="s">
        <v>351</v>
      </c>
      <c r="B2" s="212" t="s">
        <v>423</v>
      </c>
    </row>
    <row r="3" spans="1:2">
      <c r="A3" s="210" t="s">
        <v>352</v>
      </c>
      <c r="B3" s="213" t="s">
        <v>424</v>
      </c>
    </row>
    <row r="4" spans="1:2">
      <c r="A4" s="209" t="s">
        <v>353</v>
      </c>
      <c r="B4" s="214" t="s">
        <v>425</v>
      </c>
    </row>
    <row r="5" spans="1:2">
      <c r="A5" s="210" t="s">
        <v>354</v>
      </c>
      <c r="B5" s="213" t="s">
        <v>426</v>
      </c>
    </row>
    <row r="6" spans="1:2">
      <c r="A6" s="209" t="s">
        <v>355</v>
      </c>
      <c r="B6" s="214" t="s">
        <v>427</v>
      </c>
    </row>
    <row r="7" spans="1:2">
      <c r="A7" s="210" t="s">
        <v>356</v>
      </c>
      <c r="B7" s="213" t="s">
        <v>11</v>
      </c>
    </row>
    <row r="8" spans="1:2">
      <c r="A8" s="209" t="s">
        <v>357</v>
      </c>
      <c r="B8" s="214" t="s">
        <v>428</v>
      </c>
    </row>
    <row r="9" spans="1:2">
      <c r="A9" s="210" t="s">
        <v>358</v>
      </c>
      <c r="B9" s="213" t="s">
        <v>429</v>
      </c>
    </row>
    <row r="10" spans="1:2">
      <c r="A10" s="209" t="s">
        <v>359</v>
      </c>
      <c r="B10" s="214" t="s">
        <v>430</v>
      </c>
    </row>
    <row r="11" spans="1:2">
      <c r="A11" s="210" t="s">
        <v>217</v>
      </c>
      <c r="B11" s="213" t="s">
        <v>431</v>
      </c>
    </row>
    <row r="12" spans="1:2">
      <c r="A12" s="209" t="s">
        <v>218</v>
      </c>
      <c r="B12" s="214" t="s">
        <v>432</v>
      </c>
    </row>
    <row r="13" spans="1:2">
      <c r="A13" s="210" t="s">
        <v>219</v>
      </c>
      <c r="B13" s="213" t="s">
        <v>433</v>
      </c>
    </row>
    <row r="14" spans="1:2">
      <c r="A14" s="209" t="s">
        <v>220</v>
      </c>
      <c r="B14" s="214" t="s">
        <v>434</v>
      </c>
    </row>
    <row r="15" spans="1:2">
      <c r="A15" s="210" t="s">
        <v>221</v>
      </c>
      <c r="B15" s="213" t="s">
        <v>435</v>
      </c>
    </row>
    <row r="16" spans="1:2">
      <c r="A16" s="209" t="s">
        <v>222</v>
      </c>
      <c r="B16" s="214" t="s">
        <v>436</v>
      </c>
    </row>
    <row r="17" spans="1:2">
      <c r="A17" s="210" t="s">
        <v>223</v>
      </c>
      <c r="B17" s="213" t="s">
        <v>437</v>
      </c>
    </row>
    <row r="18" spans="1:2">
      <c r="A18" s="209" t="s">
        <v>347</v>
      </c>
      <c r="B18" s="214" t="s">
        <v>438</v>
      </c>
    </row>
    <row r="19" spans="1:2">
      <c r="A19" s="210" t="s">
        <v>224</v>
      </c>
      <c r="B19" s="213" t="s">
        <v>439</v>
      </c>
    </row>
    <row r="20" spans="1:2">
      <c r="A20" s="209" t="s">
        <v>225</v>
      </c>
      <c r="B20" s="214" t="s">
        <v>440</v>
      </c>
    </row>
    <row r="21" spans="1:2">
      <c r="A21" s="210" t="s">
        <v>233</v>
      </c>
      <c r="B21" s="213" t="s">
        <v>441</v>
      </c>
    </row>
    <row r="22" spans="1:2">
      <c r="A22" s="209" t="s">
        <v>360</v>
      </c>
      <c r="B22" s="214" t="s">
        <v>26</v>
      </c>
    </row>
    <row r="23" spans="1:2">
      <c r="A23" s="210" t="s">
        <v>361</v>
      </c>
      <c r="B23" s="213" t="s">
        <v>442</v>
      </c>
    </row>
    <row r="24" spans="1:2">
      <c r="A24" s="209" t="s">
        <v>362</v>
      </c>
      <c r="B24" s="214" t="s">
        <v>443</v>
      </c>
    </row>
    <row r="25" spans="1:2">
      <c r="A25" s="210" t="s">
        <v>363</v>
      </c>
      <c r="B25" s="213" t="s">
        <v>444</v>
      </c>
    </row>
    <row r="26" spans="1:2">
      <c r="A26" s="209" t="s">
        <v>364</v>
      </c>
      <c r="B26" s="214" t="s">
        <v>445</v>
      </c>
    </row>
    <row r="27" spans="1:2">
      <c r="A27" s="210" t="s">
        <v>365</v>
      </c>
      <c r="B27" s="213" t="s">
        <v>446</v>
      </c>
    </row>
    <row r="28" spans="1:2">
      <c r="A28" s="209" t="s">
        <v>366</v>
      </c>
      <c r="B28" s="214" t="s">
        <v>447</v>
      </c>
    </row>
    <row r="29" spans="1:2">
      <c r="A29" s="210" t="s">
        <v>367</v>
      </c>
      <c r="B29" s="213" t="s">
        <v>448</v>
      </c>
    </row>
    <row r="30" spans="1:2">
      <c r="A30" s="209" t="s">
        <v>368</v>
      </c>
      <c r="B30" s="214" t="s">
        <v>449</v>
      </c>
    </row>
    <row r="31" spans="1:2">
      <c r="A31" s="210" t="s">
        <v>369</v>
      </c>
      <c r="B31" s="213" t="s">
        <v>35</v>
      </c>
    </row>
    <row r="32" spans="1:2">
      <c r="A32" s="209" t="s">
        <v>370</v>
      </c>
      <c r="B32" s="214" t="s">
        <v>450</v>
      </c>
    </row>
    <row r="33" spans="1:2">
      <c r="A33" s="210" t="s">
        <v>371</v>
      </c>
      <c r="B33" s="213" t="s">
        <v>451</v>
      </c>
    </row>
    <row r="34" spans="1:2">
      <c r="A34" s="209" t="s">
        <v>372</v>
      </c>
      <c r="B34" s="214" t="s">
        <v>452</v>
      </c>
    </row>
    <row r="35" spans="1:2">
      <c r="A35" s="210" t="s">
        <v>373</v>
      </c>
      <c r="B35" s="213" t="s">
        <v>453</v>
      </c>
    </row>
    <row r="36" spans="1:2">
      <c r="A36" s="209" t="s">
        <v>374</v>
      </c>
      <c r="B36" s="214" t="s">
        <v>454</v>
      </c>
    </row>
    <row r="37" spans="1:2">
      <c r="A37" s="210" t="s">
        <v>375</v>
      </c>
      <c r="B37" s="213" t="s">
        <v>455</v>
      </c>
    </row>
    <row r="38" spans="1:2">
      <c r="A38" s="209" t="s">
        <v>376</v>
      </c>
      <c r="B38" s="214" t="s">
        <v>456</v>
      </c>
    </row>
    <row r="39" spans="1:2">
      <c r="A39" s="210" t="s">
        <v>377</v>
      </c>
      <c r="B39" s="213" t="s">
        <v>457</v>
      </c>
    </row>
    <row r="40" spans="1:2">
      <c r="A40" s="209" t="s">
        <v>378</v>
      </c>
      <c r="B40" s="214" t="s">
        <v>458</v>
      </c>
    </row>
    <row r="41" spans="1:2">
      <c r="A41" s="210" t="s">
        <v>379</v>
      </c>
      <c r="B41" s="213" t="s">
        <v>459</v>
      </c>
    </row>
    <row r="42" spans="1:2">
      <c r="A42" s="209" t="s">
        <v>380</v>
      </c>
      <c r="B42" s="214" t="s">
        <v>460</v>
      </c>
    </row>
    <row r="43" spans="1:2">
      <c r="A43" s="210" t="s">
        <v>381</v>
      </c>
      <c r="B43" s="213" t="s">
        <v>461</v>
      </c>
    </row>
    <row r="44" spans="1:2">
      <c r="A44" s="209" t="s">
        <v>382</v>
      </c>
      <c r="B44" s="214" t="s">
        <v>462</v>
      </c>
    </row>
    <row r="45" spans="1:2">
      <c r="A45" s="210" t="s">
        <v>383</v>
      </c>
      <c r="B45" s="213" t="s">
        <v>463</v>
      </c>
    </row>
    <row r="46" spans="1:2">
      <c r="A46" s="209" t="s">
        <v>384</v>
      </c>
      <c r="B46" s="214" t="s">
        <v>464</v>
      </c>
    </row>
    <row r="47" spans="1:2">
      <c r="A47" s="210" t="s">
        <v>385</v>
      </c>
      <c r="B47" s="213" t="s">
        <v>465</v>
      </c>
    </row>
    <row r="48" spans="1:2">
      <c r="A48" s="209" t="s">
        <v>386</v>
      </c>
      <c r="B48" s="214" t="s">
        <v>466</v>
      </c>
    </row>
    <row r="49" spans="1:2">
      <c r="A49" s="210" t="s">
        <v>387</v>
      </c>
      <c r="B49" s="213" t="s">
        <v>467</v>
      </c>
    </row>
    <row r="50" spans="1:2">
      <c r="A50" s="209" t="s">
        <v>388</v>
      </c>
      <c r="B50" s="214" t="s">
        <v>468</v>
      </c>
    </row>
    <row r="51" spans="1:2">
      <c r="A51" s="210" t="s">
        <v>389</v>
      </c>
      <c r="B51" s="213" t="s">
        <v>469</v>
      </c>
    </row>
    <row r="52" spans="1:2">
      <c r="A52" s="209" t="s">
        <v>390</v>
      </c>
      <c r="B52" s="214" t="s">
        <v>470</v>
      </c>
    </row>
    <row r="53" spans="1:2">
      <c r="A53" s="210" t="s">
        <v>391</v>
      </c>
      <c r="B53" s="213" t="s">
        <v>471</v>
      </c>
    </row>
    <row r="54" spans="1:2">
      <c r="A54" s="209" t="s">
        <v>392</v>
      </c>
      <c r="B54" s="214" t="s">
        <v>472</v>
      </c>
    </row>
    <row r="55" spans="1:2">
      <c r="A55" s="210" t="s">
        <v>393</v>
      </c>
      <c r="B55" s="213" t="s">
        <v>473</v>
      </c>
    </row>
    <row r="56" spans="1:2">
      <c r="A56" s="209" t="s">
        <v>394</v>
      </c>
      <c r="B56" s="214" t="s">
        <v>474</v>
      </c>
    </row>
    <row r="57" spans="1:2">
      <c r="A57" s="210" t="s">
        <v>395</v>
      </c>
      <c r="B57" s="215" t="s">
        <v>475</v>
      </c>
    </row>
    <row r="58" spans="1:2">
      <c r="A58" s="209" t="s">
        <v>396</v>
      </c>
      <c r="B58" s="216" t="s">
        <v>476</v>
      </c>
    </row>
    <row r="59" spans="1:2">
      <c r="A59" s="210" t="s">
        <v>397</v>
      </c>
      <c r="B59" s="213" t="s">
        <v>477</v>
      </c>
    </row>
    <row r="60" spans="1:2">
      <c r="A60" s="209" t="s">
        <v>398</v>
      </c>
      <c r="B60" s="214" t="s">
        <v>478</v>
      </c>
    </row>
    <row r="61" spans="1:2">
      <c r="A61" s="210" t="s">
        <v>399</v>
      </c>
      <c r="B61" s="213" t="s">
        <v>479</v>
      </c>
    </row>
    <row r="62" spans="1:2">
      <c r="A62" s="209" t="s">
        <v>400</v>
      </c>
      <c r="B62" s="214" t="s">
        <v>480</v>
      </c>
    </row>
    <row r="63" spans="1:2">
      <c r="A63" s="210" t="s">
        <v>401</v>
      </c>
      <c r="B63" s="213" t="s">
        <v>481</v>
      </c>
    </row>
    <row r="64" spans="1:2">
      <c r="A64" s="209" t="s">
        <v>402</v>
      </c>
      <c r="B64" s="214" t="s">
        <v>482</v>
      </c>
    </row>
    <row r="65" spans="1:2">
      <c r="A65" s="210" t="s">
        <v>403</v>
      </c>
      <c r="B65" s="213" t="s">
        <v>483</v>
      </c>
    </row>
    <row r="66" spans="1:2">
      <c r="A66" s="209" t="s">
        <v>404</v>
      </c>
      <c r="B66" s="214" t="s">
        <v>484</v>
      </c>
    </row>
    <row r="67" spans="1:2">
      <c r="A67" s="210" t="s">
        <v>405</v>
      </c>
      <c r="B67" s="213" t="s">
        <v>485</v>
      </c>
    </row>
    <row r="68" spans="1:2">
      <c r="A68" s="209" t="s">
        <v>406</v>
      </c>
      <c r="B68" s="214" t="s">
        <v>486</v>
      </c>
    </row>
    <row r="69" spans="1:2">
      <c r="A69" s="210" t="s">
        <v>407</v>
      </c>
      <c r="B69" s="213" t="s">
        <v>487</v>
      </c>
    </row>
    <row r="70" spans="1:2">
      <c r="A70" s="209" t="s">
        <v>408</v>
      </c>
      <c r="B70" s="214" t="s">
        <v>488</v>
      </c>
    </row>
    <row r="71" spans="1:2">
      <c r="A71" s="210" t="s">
        <v>409</v>
      </c>
      <c r="B71" s="213" t="s">
        <v>489</v>
      </c>
    </row>
    <row r="72" spans="1:2">
      <c r="A72" s="209" t="s">
        <v>410</v>
      </c>
      <c r="B72" s="214" t="s">
        <v>490</v>
      </c>
    </row>
    <row r="73" spans="1:2">
      <c r="A73" s="210" t="s">
        <v>411</v>
      </c>
      <c r="B73" s="213" t="s">
        <v>491</v>
      </c>
    </row>
    <row r="74" spans="1:2">
      <c r="A74" s="209" t="s">
        <v>412</v>
      </c>
      <c r="B74" s="214" t="s">
        <v>492</v>
      </c>
    </row>
    <row r="75" spans="1:2">
      <c r="A75" s="210" t="s">
        <v>413</v>
      </c>
      <c r="B75" s="215" t="s">
        <v>493</v>
      </c>
    </row>
    <row r="76" spans="1:2">
      <c r="A76" s="209" t="s">
        <v>414</v>
      </c>
      <c r="B76" s="216" t="s">
        <v>494</v>
      </c>
    </row>
    <row r="77" spans="1:2">
      <c r="A77" s="210" t="s">
        <v>415</v>
      </c>
      <c r="B77" s="213" t="s">
        <v>81</v>
      </c>
    </row>
    <row r="78" spans="1:2">
      <c r="A78" s="209" t="s">
        <v>416</v>
      </c>
      <c r="B78" s="214" t="s">
        <v>495</v>
      </c>
    </row>
    <row r="79" spans="1:2">
      <c r="A79" s="210" t="s">
        <v>417</v>
      </c>
      <c r="B79" s="213" t="s">
        <v>496</v>
      </c>
    </row>
    <row r="80" spans="1:2">
      <c r="A80" s="209" t="s">
        <v>418</v>
      </c>
      <c r="B80" s="214" t="s">
        <v>84</v>
      </c>
    </row>
    <row r="81" spans="1:2">
      <c r="A81" s="210" t="s">
        <v>419</v>
      </c>
      <c r="B81" s="213" t="s">
        <v>497</v>
      </c>
    </row>
    <row r="82" spans="1:2">
      <c r="A82" s="209" t="s">
        <v>420</v>
      </c>
      <c r="B82" s="214" t="s">
        <v>498</v>
      </c>
    </row>
    <row r="83" spans="1:2">
      <c r="A83" s="210" t="s">
        <v>421</v>
      </c>
      <c r="B83" s="213" t="s">
        <v>499</v>
      </c>
    </row>
    <row r="84" spans="1:2">
      <c r="A84" s="211" t="s">
        <v>422</v>
      </c>
      <c r="B84" s="217" t="s">
        <v>88</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Klochkova.TE</cp:lastModifiedBy>
  <cp:lastPrinted>2014-01-22T12:00:35Z</cp:lastPrinted>
  <dcterms:created xsi:type="dcterms:W3CDTF">1996-10-08T23:32:33Z</dcterms:created>
  <dcterms:modified xsi:type="dcterms:W3CDTF">2014-02-10T12:05:48Z</dcterms:modified>
</cp:coreProperties>
</file>